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67597f\Dropbox\03_Project RR-ASZ 2\16_08 P2 Lithos upload and Reviews\"/>
    </mc:Choice>
  </mc:AlternateContent>
  <bookViews>
    <workbookView xWindow="0" yWindow="468" windowWidth="20736" windowHeight="11760" activeTab="2"/>
  </bookViews>
  <sheets>
    <sheet name="Major El Change and Calculation" sheetId="3" r:id="rId1"/>
    <sheet name="TE Change - TE organised" sheetId="10" r:id="rId2"/>
    <sheet name="Lithochem-raw BureauV" sheetId="1" r:id="rId3"/>
    <sheet name="TE Change Calculation" sheetId="11" r:id="rId4"/>
    <sheet name="Recalc FeOt" sheetId="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8" i="11" l="1"/>
  <c r="AT8" i="11"/>
  <c r="AS8" i="11"/>
  <c r="AR8" i="11"/>
  <c r="AQ8" i="11"/>
  <c r="AP8" i="11"/>
  <c r="AO8" i="11"/>
  <c r="AN8" i="11"/>
  <c r="AM8" i="11"/>
  <c r="AL8" i="11"/>
  <c r="AK8" i="11"/>
  <c r="AJ8" i="11"/>
  <c r="AI8" i="11"/>
  <c r="AH8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B8" i="11"/>
  <c r="AU7" i="11"/>
  <c r="AT7" i="11"/>
  <c r="AS7" i="11"/>
  <c r="AR7" i="11"/>
  <c r="AQ7" i="11"/>
  <c r="AP7" i="11"/>
  <c r="AO7" i="11"/>
  <c r="AN7" i="11"/>
  <c r="AM7" i="11"/>
  <c r="AL7" i="11"/>
  <c r="AK7" i="11"/>
  <c r="AJ7" i="11"/>
  <c r="AI7" i="11"/>
  <c r="AH7" i="11"/>
  <c r="AG7" i="11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7" i="11"/>
  <c r="AU6" i="11"/>
  <c r="AT6" i="11"/>
  <c r="AS6" i="11"/>
  <c r="AR6" i="11"/>
  <c r="AQ6" i="11"/>
  <c r="AP6" i="11"/>
  <c r="AO6" i="11"/>
  <c r="AN6" i="11"/>
  <c r="AM6" i="11"/>
  <c r="AL6" i="11"/>
  <c r="AK6" i="11"/>
  <c r="AJ6" i="11"/>
  <c r="AI6" i="11"/>
  <c r="AH6" i="11"/>
  <c r="AG6" i="11"/>
  <c r="AF6" i="11"/>
  <c r="AE6" i="11"/>
  <c r="AD6" i="11"/>
  <c r="AC6" i="11"/>
  <c r="AB6" i="11"/>
  <c r="AA6" i="11"/>
  <c r="Z6" i="11"/>
  <c r="Y6" i="11"/>
  <c r="X6" i="11"/>
  <c r="W6" i="11"/>
  <c r="V6" i="11"/>
  <c r="U6" i="1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C6" i="11"/>
  <c r="B6" i="11"/>
  <c r="B3" i="3" l="1"/>
  <c r="C6" i="3" l="1"/>
  <c r="G6" i="3" s="1"/>
  <c r="C4" i="3"/>
  <c r="G4" i="3" s="1"/>
  <c r="C5" i="3"/>
  <c r="G5" i="3" s="1"/>
  <c r="C23" i="3"/>
  <c r="G23" i="3" s="1"/>
  <c r="C24" i="3"/>
  <c r="G24" i="3"/>
  <c r="C7" i="3"/>
  <c r="G7" i="3" s="1"/>
  <c r="C8" i="3"/>
  <c r="G8" i="3" s="1"/>
  <c r="C9" i="3"/>
  <c r="G9" i="3" s="1"/>
  <c r="C10" i="3"/>
  <c r="G10" i="3" s="1"/>
  <c r="C11" i="3"/>
  <c r="G11" i="3" s="1"/>
  <c r="C12" i="3"/>
  <c r="G12" i="3" s="1"/>
  <c r="C13" i="3"/>
  <c r="G13" i="3" s="1"/>
  <c r="C14" i="3"/>
  <c r="G14" i="3" s="1"/>
  <c r="C15" i="3"/>
  <c r="G15" i="3" s="1"/>
  <c r="C16" i="3"/>
  <c r="G16" i="3" s="1"/>
  <c r="C17" i="3"/>
  <c r="G17" i="3" s="1"/>
  <c r="C18" i="3"/>
  <c r="G18" i="3" s="1"/>
  <c r="C19" i="3"/>
  <c r="G19" i="3"/>
  <c r="C3" i="3"/>
  <c r="G3" i="3" s="1"/>
  <c r="B6" i="3"/>
  <c r="F6" i="3" s="1"/>
  <c r="B19" i="3"/>
  <c r="F19" i="3"/>
  <c r="B4" i="3"/>
  <c r="F4" i="3" s="1"/>
  <c r="B5" i="3"/>
  <c r="F5" i="3" s="1"/>
  <c r="B23" i="3"/>
  <c r="F23" i="3" s="1"/>
  <c r="B24" i="3"/>
  <c r="F24" i="3" s="1"/>
  <c r="B7" i="3"/>
  <c r="F7" i="3" s="1"/>
  <c r="B8" i="3"/>
  <c r="F8" i="3" s="1"/>
  <c r="B9" i="3"/>
  <c r="F9" i="3" s="1"/>
  <c r="B10" i="3"/>
  <c r="F10" i="3"/>
  <c r="B11" i="3"/>
  <c r="F11" i="3" s="1"/>
  <c r="B12" i="3"/>
  <c r="F12" i="3" s="1"/>
  <c r="B13" i="3"/>
  <c r="F13" i="3" s="1"/>
  <c r="B14" i="3"/>
  <c r="F14" i="3"/>
  <c r="B15" i="3"/>
  <c r="F15" i="3" s="1"/>
  <c r="B16" i="3"/>
  <c r="F16" i="3" s="1"/>
  <c r="B17" i="3"/>
  <c r="F17" i="3" s="1"/>
  <c r="B18" i="3"/>
  <c r="F18" i="3"/>
  <c r="F3" i="3"/>
  <c r="D79" i="1"/>
  <c r="C79" i="1"/>
  <c r="B79" i="1"/>
  <c r="D78" i="1"/>
  <c r="C78" i="1"/>
  <c r="B78" i="1"/>
  <c r="D77" i="1"/>
  <c r="C77" i="1"/>
  <c r="B77" i="1"/>
  <c r="D22" i="1"/>
  <c r="C22" i="1"/>
  <c r="B22" i="1"/>
  <c r="D20" i="1"/>
  <c r="C20" i="1"/>
  <c r="B20" i="1"/>
</calcChain>
</file>

<file path=xl/sharedStrings.xml><?xml version="1.0" encoding="utf-8"?>
<sst xmlns="http://schemas.openxmlformats.org/spreadsheetml/2006/main" count="321" uniqueCount="129">
  <si>
    <t>Sample</t>
  </si>
  <si>
    <t>16BM3</t>
  </si>
  <si>
    <t>16BM1</t>
  </si>
  <si>
    <t>16BM4</t>
  </si>
  <si>
    <t>SiO2</t>
  </si>
  <si>
    <t>TiO2</t>
  </si>
  <si>
    <t>Al2O3</t>
  </si>
  <si>
    <t>Fe2O3</t>
  </si>
  <si>
    <t>FeO</t>
  </si>
  <si>
    <t>MgO</t>
  </si>
  <si>
    <t>MnO</t>
  </si>
  <si>
    <t>CaO</t>
  </si>
  <si>
    <t>Na2O</t>
  </si>
  <si>
    <t>K2O</t>
  </si>
  <si>
    <t>P2O5</t>
  </si>
  <si>
    <t>BaO</t>
  </si>
  <si>
    <t>SO3</t>
  </si>
  <si>
    <t>ZrO2</t>
  </si>
  <si>
    <t>V2O5</t>
  </si>
  <si>
    <t>Cl</t>
  </si>
  <si>
    <t>F</t>
  </si>
  <si>
    <t>LOI1000</t>
  </si>
  <si>
    <t>Total</t>
  </si>
  <si>
    <t>Al/(K+Ca+Na)</t>
  </si>
  <si>
    <t>SG</t>
  </si>
  <si>
    <t>Ag_LA</t>
  </si>
  <si>
    <t>As_LA</t>
  </si>
  <si>
    <t>Ba_LA</t>
  </si>
  <si>
    <t>Be_LA</t>
  </si>
  <si>
    <t>Bi_LA</t>
  </si>
  <si>
    <t>Cd_LA</t>
  </si>
  <si>
    <t>Co_LA</t>
  </si>
  <si>
    <t>Cr_LA</t>
  </si>
  <si>
    <t>Cs_LA</t>
  </si>
  <si>
    <t>Cu_LA</t>
  </si>
  <si>
    <t>Ga_LA</t>
  </si>
  <si>
    <t>Ge_LA</t>
  </si>
  <si>
    <t>Hf_LA</t>
  </si>
  <si>
    <t>In_LA</t>
  </si>
  <si>
    <t>Mo_LA</t>
  </si>
  <si>
    <t>Nb_LA</t>
  </si>
  <si>
    <t>Ni_LA</t>
  </si>
  <si>
    <t>Pb_LA</t>
  </si>
  <si>
    <t>Rb_LA</t>
  </si>
  <si>
    <t>Re_LA</t>
  </si>
  <si>
    <t>Sb_LA</t>
  </si>
  <si>
    <t>Sc_LA</t>
  </si>
  <si>
    <t>Se_LA</t>
  </si>
  <si>
    <t>Sn_LA</t>
  </si>
  <si>
    <t>Sr_LA</t>
  </si>
  <si>
    <t>Ta_LA</t>
  </si>
  <si>
    <t>Te_LA</t>
  </si>
  <si>
    <t>Th_LA</t>
  </si>
  <si>
    <t>Tl_LA</t>
  </si>
  <si>
    <t>U_LA</t>
  </si>
  <si>
    <t>V_LA</t>
  </si>
  <si>
    <t>W_LA</t>
  </si>
  <si>
    <t>Zn_LA</t>
  </si>
  <si>
    <t>Zr_LA</t>
  </si>
  <si>
    <t>Y_LA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</si>
  <si>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</si>
  <si>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</si>
  <si>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</si>
  <si>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</si>
  <si>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</si>
  <si>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</si>
  <si>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</si>
  <si>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</si>
  <si>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</si>
  <si>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</si>
  <si>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</si>
  <si>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</si>
  <si>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</si>
  <si>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</si>
  <si>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Rb/Sr</t>
  </si>
  <si>
    <t>Lu/Hf</t>
  </si>
  <si>
    <t>Sm/Nd</t>
  </si>
  <si>
    <t>Species</t>
  </si>
  <si>
    <t>Fe2+/Fe3+</t>
  </si>
  <si>
    <t>Wt% of species in Samples (incl FeO)</t>
  </si>
  <si>
    <t>BM3 avg</t>
  </si>
  <si>
    <t>BM1</t>
  </si>
  <si>
    <t>BM4</t>
  </si>
  <si>
    <t>Th/U</t>
  </si>
  <si>
    <t>La_LA</t>
  </si>
  <si>
    <t>Ce_LA</t>
  </si>
  <si>
    <t>Pr_LA</t>
  </si>
  <si>
    <t>Nd_LA</t>
  </si>
  <si>
    <t>Sm_LA</t>
  </si>
  <si>
    <t>Eu_LA</t>
  </si>
  <si>
    <t>Gd_LA</t>
  </si>
  <si>
    <t>Tb_LA</t>
  </si>
  <si>
    <t>Dy_LA</t>
  </si>
  <si>
    <t>Ho_LA</t>
  </si>
  <si>
    <t>Er_LA</t>
  </si>
  <si>
    <t>Tm_LA</t>
  </si>
  <si>
    <t>Yb_LA</t>
  </si>
  <si>
    <t>Lu_LA</t>
  </si>
  <si>
    <t>BM3 avg.</t>
  </si>
  <si>
    <t>bdl</t>
  </si>
  <si>
    <t>Detect limit</t>
  </si>
  <si>
    <t>BM1 vs BM3</t>
  </si>
  <si>
    <t>BM4 vs BM3</t>
  </si>
  <si>
    <t>Fe2O3 inc. -FeO</t>
  </si>
  <si>
    <t>FeO measured titr</t>
  </si>
  <si>
    <t>BM1/BM3 +100</t>
  </si>
  <si>
    <t>BM4/BM3 +100</t>
  </si>
  <si>
    <t>FeOt BVeri raw</t>
  </si>
  <si>
    <t>BM3/BM3 +100</t>
  </si>
  <si>
    <t>BM3 avg. / BM3 avg.</t>
  </si>
  <si>
    <t>BM1 / BM3 avg.</t>
  </si>
  <si>
    <t>BM4 / BM3 avg.</t>
  </si>
  <si>
    <t>Cs</t>
  </si>
  <si>
    <t>Pb</t>
  </si>
  <si>
    <t>Rb</t>
  </si>
  <si>
    <t>Ba</t>
  </si>
  <si>
    <t>Th</t>
  </si>
  <si>
    <t>U</t>
  </si>
  <si>
    <t>Ta</t>
  </si>
  <si>
    <t>Nb</t>
  </si>
  <si>
    <t>Sr</t>
  </si>
  <si>
    <t>Zr</t>
  </si>
  <si>
    <t>Hf</t>
  </si>
  <si>
    <t>Y</t>
  </si>
  <si>
    <t>V</t>
  </si>
  <si>
    <t>Sc</t>
  </si>
  <si>
    <t>Ci extended 1989 McDonough and Sun</t>
  </si>
  <si>
    <t>Change calc</t>
  </si>
  <si>
    <t>Change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</si>
</sst>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8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7" fillId="6" borderId="0" applyNumberFormat="0" applyBorder="0" applyAlignment="0" applyProtection="0"/>
  </cellStyleXfs>
  <cellXfs count="54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0" fontId="2" fillId="0" borderId="0" xfId="0" applyFont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164" fontId="0" fillId="3" borderId="0" xfId="0" applyNumberFormat="1" applyFill="1"/>
    <xf numFmtId="164" fontId="0" fillId="4" borderId="0" xfId="0" applyNumberFormat="1" applyFill="1"/>
    <xf numFmtId="164" fontId="0" fillId="5" borderId="0" xfId="0" applyNumberFormat="1" applyFill="1"/>
    <xf numFmtId="2" fontId="0" fillId="3" borderId="0" xfId="0" applyNumberFormat="1" applyFill="1"/>
    <xf numFmtId="2" fontId="0" fillId="4" borderId="0" xfId="0" applyNumberFormat="1" applyFill="1"/>
    <xf numFmtId="2" fontId="0" fillId="5" borderId="0" xfId="0" applyNumberFormat="1" applyFill="1"/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4" fillId="0" borderId="0" xfId="0" applyFont="1"/>
    <xf numFmtId="0" fontId="4" fillId="3" borderId="0" xfId="0" applyFont="1" applyFill="1"/>
    <xf numFmtId="0" fontId="4" fillId="4" borderId="0" xfId="0" applyFont="1" applyFill="1"/>
    <xf numFmtId="0" fontId="4" fillId="5" borderId="0" xfId="0" applyFont="1" applyFill="1"/>
    <xf numFmtId="165" fontId="0" fillId="3" borderId="0" xfId="0" applyNumberFormat="1" applyFill="1"/>
    <xf numFmtId="165" fontId="0" fillId="4" borderId="0" xfId="0" applyNumberFormat="1" applyFill="1"/>
    <xf numFmtId="165" fontId="0" fillId="5" borderId="0" xfId="0" applyNumberFormat="1" applyFill="1"/>
    <xf numFmtId="0" fontId="0" fillId="0" borderId="1" xfId="0" applyBorder="1"/>
    <xf numFmtId="0" fontId="5" fillId="2" borderId="2" xfId="1" applyFont="1" applyBorder="1"/>
    <xf numFmtId="0" fontId="5" fillId="2" borderId="0" xfId="1" applyFont="1" applyBorder="1"/>
    <xf numFmtId="2" fontId="0" fillId="0" borderId="0" xfId="0" applyNumberFormat="1"/>
    <xf numFmtId="2" fontId="0" fillId="0" borderId="1" xfId="0" applyNumberFormat="1" applyBorder="1"/>
    <xf numFmtId="0" fontId="0" fillId="0" borderId="0" xfId="0" applyBorder="1"/>
    <xf numFmtId="0" fontId="3" fillId="0" borderId="1" xfId="0" applyFont="1" applyBorder="1"/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164" fontId="0" fillId="0" borderId="0" xfId="0" applyNumberFormat="1" applyAlignment="1">
      <alignment horizontal="right"/>
    </xf>
    <xf numFmtId="164" fontId="6" fillId="0" borderId="0" xfId="0" applyNumberFormat="1" applyFont="1" applyAlignment="1">
      <alignment horizontal="right"/>
    </xf>
    <xf numFmtId="1" fontId="0" fillId="0" borderId="0" xfId="0" applyNumberFormat="1"/>
    <xf numFmtId="0" fontId="0" fillId="0" borderId="3" xfId="0" applyBorder="1"/>
    <xf numFmtId="164" fontId="0" fillId="0" borderId="0" xfId="0" applyNumberFormat="1"/>
    <xf numFmtId="165" fontId="0" fillId="0" borderId="0" xfId="0" applyNumberFormat="1"/>
    <xf numFmtId="0" fontId="5" fillId="2" borderId="3" xfId="1" applyFont="1" applyBorder="1"/>
    <xf numFmtId="2" fontId="0" fillId="0" borderId="3" xfId="0" applyNumberFormat="1" applyBorder="1"/>
    <xf numFmtId="164" fontId="0" fillId="0" borderId="3" xfId="0" applyNumberFormat="1" applyBorder="1"/>
    <xf numFmtId="165" fontId="0" fillId="0" borderId="3" xfId="0" applyNumberFormat="1" applyBorder="1"/>
    <xf numFmtId="2" fontId="0" fillId="0" borderId="4" xfId="0" applyNumberFormat="1" applyBorder="1"/>
    <xf numFmtId="0" fontId="0" fillId="0" borderId="5" xfId="0" applyBorder="1"/>
    <xf numFmtId="164" fontId="0" fillId="0" borderId="5" xfId="0" applyNumberFormat="1" applyBorder="1"/>
    <xf numFmtId="0" fontId="7" fillId="6" borderId="0" xfId="2"/>
    <xf numFmtId="0" fontId="0" fillId="0" borderId="5" xfId="0" applyFill="1" applyBorder="1"/>
    <xf numFmtId="49" fontId="0" fillId="0" borderId="5" xfId="0" applyNumberFormat="1" applyBorder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3">
    <cellStyle name="Bad" xfId="2" builtinId="27"/>
    <cellStyle name="Good" xfId="1" builtinId="26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150" zoomScaleNormal="150" workbookViewId="0">
      <selection activeCell="G9" sqref="G9"/>
    </sheetView>
  </sheetViews>
  <sheetFormatPr defaultColWidth="11" defaultRowHeight="15.6" x14ac:dyDescent="0.3"/>
  <cols>
    <col min="1" max="1" width="15.59765625" customWidth="1"/>
    <col min="2" max="2" width="11" style="38" customWidth="1"/>
    <col min="3" max="3" width="11.5" bestFit="1" customWidth="1"/>
    <col min="4" max="4" width="1.5" customWidth="1"/>
    <col min="5" max="5" width="14.59765625" customWidth="1"/>
    <col min="6" max="6" width="13.59765625" customWidth="1"/>
  </cols>
  <sheetData>
    <row r="1" spans="1:7" x14ac:dyDescent="0.3">
      <c r="B1" s="50" t="s">
        <v>127</v>
      </c>
      <c r="C1" s="50"/>
      <c r="E1" s="51" t="s">
        <v>128</v>
      </c>
      <c r="F1" s="51"/>
      <c r="G1" s="51"/>
    </row>
    <row r="2" spans="1:7" x14ac:dyDescent="0.3">
      <c r="A2" s="45"/>
      <c r="B2" s="46" t="s">
        <v>101</v>
      </c>
      <c r="C2" s="45" t="s">
        <v>102</v>
      </c>
      <c r="D2" s="29"/>
      <c r="E2" s="48" t="s">
        <v>108</v>
      </c>
      <c r="F2" s="49" t="s">
        <v>105</v>
      </c>
      <c r="G2" s="45" t="s">
        <v>106</v>
      </c>
    </row>
    <row r="3" spans="1:7" x14ac:dyDescent="0.3">
      <c r="A3" t="s">
        <v>4</v>
      </c>
      <c r="B3" s="38">
        <f>(('Recalc FeOt'!C3/'Recalc FeOt'!B3)-1)*100</f>
        <v>1.5266125704854971</v>
      </c>
      <c r="C3" s="38">
        <f>(('Recalc FeOt'!B$22/'Recalc FeOt'!D$22)*(('Recalc FeOt'!D3/'Recalc FeOt'!B3)-1))*100</f>
        <v>2.2708758714809938</v>
      </c>
      <c r="E3">
        <v>100</v>
      </c>
      <c r="F3" s="38">
        <f>B3+100</f>
        <v>101.5266125704855</v>
      </c>
      <c r="G3" s="38">
        <f>C3+100</f>
        <v>102.270875871481</v>
      </c>
    </row>
    <row r="4" spans="1:7" x14ac:dyDescent="0.3">
      <c r="A4" t="s">
        <v>5</v>
      </c>
      <c r="B4" s="38">
        <f>(('Recalc FeOt'!C4/'Recalc FeOt'!B4)-1)*100</f>
        <v>2.4999999999999689</v>
      </c>
      <c r="C4" s="38">
        <f>(('Recalc FeOt'!B$22/'Recalc FeOt'!D$22)*(('Recalc FeOt'!D4/'Recalc FeOt'!B4)-1))*100</f>
        <v>-12.740384615384626</v>
      </c>
      <c r="E4">
        <v>100</v>
      </c>
      <c r="F4" s="38">
        <f t="shared" ref="F4:F19" si="0">B4+100</f>
        <v>102.49999999999997</v>
      </c>
      <c r="G4" s="38">
        <f t="shared" ref="G4:G19" si="1">C4+100</f>
        <v>87.259615384615373</v>
      </c>
    </row>
    <row r="5" spans="1:7" x14ac:dyDescent="0.3">
      <c r="A5" t="s">
        <v>6</v>
      </c>
      <c r="B5" s="38">
        <f>(('Recalc FeOt'!C5/'Recalc FeOt'!B5)-1)*100</f>
        <v>-4.5319465081723571</v>
      </c>
      <c r="C5" s="38">
        <f>(('Recalc FeOt'!B$22/'Recalc FeOt'!D$22)*(('Recalc FeOt'!D5/'Recalc FeOt'!B5)-1))*100</f>
        <v>-5.1491599039890197</v>
      </c>
      <c r="E5">
        <v>100</v>
      </c>
      <c r="F5" s="38">
        <f t="shared" si="0"/>
        <v>95.468053491827646</v>
      </c>
      <c r="G5" s="38">
        <f t="shared" si="1"/>
        <v>94.850840096010984</v>
      </c>
    </row>
    <row r="6" spans="1:7" x14ac:dyDescent="0.3">
      <c r="A6" t="s">
        <v>107</v>
      </c>
      <c r="B6" s="38">
        <f>(('Lithochem-raw BureauV'!C5/'Lithochem-raw BureauV'!B5)-1)*100</f>
        <v>-9.3750000000000107</v>
      </c>
      <c r="C6" s="38">
        <f>(('Lithochem-raw BureauV'!B23/'Lithochem-raw BureauV'!D23)*(('Lithochem-raw BureauV'!D5/'Lithochem-raw BureauV'!B5))-1)*100</f>
        <v>-20.054086538461547</v>
      </c>
      <c r="E6">
        <v>100</v>
      </c>
      <c r="F6" s="38">
        <f>B6+100</f>
        <v>90.624999999999986</v>
      </c>
      <c r="G6" s="38">
        <f>C6+100</f>
        <v>79.945913461538453</v>
      </c>
    </row>
    <row r="7" spans="1:7" x14ac:dyDescent="0.3">
      <c r="A7" t="s">
        <v>9</v>
      </c>
      <c r="B7" s="38">
        <f>(('Recalc FeOt'!C8/'Recalc FeOt'!B8)-1)*100</f>
        <v>-2.608695652173898</v>
      </c>
      <c r="C7" s="38">
        <f>(('Recalc FeOt'!B$22/'Recalc FeOt'!D$22)*(('Recalc FeOt'!D8/'Recalc FeOt'!B8)-1))*100</f>
        <v>-13.294314381270894</v>
      </c>
      <c r="E7">
        <v>100</v>
      </c>
      <c r="F7" s="38">
        <f t="shared" si="0"/>
        <v>97.391304347826107</v>
      </c>
      <c r="G7" s="38">
        <f t="shared" si="1"/>
        <v>86.705685618729106</v>
      </c>
    </row>
    <row r="8" spans="1:7" x14ac:dyDescent="0.3">
      <c r="A8" t="s">
        <v>10</v>
      </c>
      <c r="B8" s="38">
        <f>(('Recalc FeOt'!C9/'Recalc FeOt'!B9)-1)*100</f>
        <v>-25.000000000000011</v>
      </c>
      <c r="C8" s="38">
        <f>(('Recalc FeOt'!B$22/'Recalc FeOt'!D$22)*(('Recalc FeOt'!D9/'Recalc FeOt'!B9)-1))*100</f>
        <v>-50.96153846153846</v>
      </c>
      <c r="E8">
        <v>100</v>
      </c>
      <c r="F8" s="38">
        <f t="shared" si="0"/>
        <v>74.999999999999986</v>
      </c>
      <c r="G8" s="38">
        <f t="shared" si="1"/>
        <v>49.03846153846154</v>
      </c>
    </row>
    <row r="9" spans="1:7" x14ac:dyDescent="0.3">
      <c r="A9" t="s">
        <v>11</v>
      </c>
      <c r="B9" s="38">
        <f>(('Recalc FeOt'!C10/'Recalc FeOt'!B10)-1)*100</f>
        <v>-0.33670033670034627</v>
      </c>
      <c r="C9" s="38">
        <f>(('Recalc FeOt'!B$22/'Recalc FeOt'!D$22)*(('Recalc FeOt'!D10/'Recalc FeOt'!B10)-1))*100</f>
        <v>-31.9153069153069</v>
      </c>
      <c r="E9">
        <v>100</v>
      </c>
      <c r="F9" s="38">
        <f t="shared" si="0"/>
        <v>99.663299663299654</v>
      </c>
      <c r="G9" s="38">
        <f t="shared" si="1"/>
        <v>68.0846930846931</v>
      </c>
    </row>
    <row r="10" spans="1:7" x14ac:dyDescent="0.3">
      <c r="A10" t="s">
        <v>12</v>
      </c>
      <c r="B10" s="38">
        <f>(('Recalc FeOt'!C11/'Recalc FeOt'!B11)-1)*100</f>
        <v>-8.108108108108091</v>
      </c>
      <c r="C10" s="38">
        <f>(('Recalc FeOt'!B$22/'Recalc FeOt'!D$22)*(('Recalc FeOt'!D11/'Recalc FeOt'!B11)-1))*100</f>
        <v>-3.2137907137906803</v>
      </c>
      <c r="E10">
        <v>100</v>
      </c>
      <c r="F10" s="38">
        <f t="shared" si="0"/>
        <v>91.891891891891902</v>
      </c>
      <c r="G10" s="38">
        <f t="shared" si="1"/>
        <v>96.786209286209314</v>
      </c>
    </row>
    <row r="11" spans="1:7" x14ac:dyDescent="0.3">
      <c r="A11" t="s">
        <v>13</v>
      </c>
      <c r="B11" s="38">
        <f>(('Recalc FeOt'!C12/'Recalc FeOt'!B12)-1)*100</f>
        <v>-1.4652014652014489</v>
      </c>
      <c r="C11" s="38">
        <f>(('Recalc FeOt'!B$22/'Recalc FeOt'!D$22)*(('Recalc FeOt'!D12/'Recalc FeOt'!B12)-1))*100</f>
        <v>5.9735136658213586</v>
      </c>
      <c r="E11">
        <v>100</v>
      </c>
      <c r="F11" s="38">
        <f t="shared" si="0"/>
        <v>98.534798534798554</v>
      </c>
      <c r="G11" s="38">
        <f t="shared" si="1"/>
        <v>105.97351366582136</v>
      </c>
    </row>
    <row r="12" spans="1:7" x14ac:dyDescent="0.3">
      <c r="A12" t="s">
        <v>14</v>
      </c>
      <c r="B12" s="38">
        <f>(('Recalc FeOt'!C13/'Recalc FeOt'!B13)-1)*100</f>
        <v>0.9009009009009139</v>
      </c>
      <c r="C12" s="38">
        <f>(('Recalc FeOt'!B$22/'Recalc FeOt'!D$22)*(('Recalc FeOt'!D13/'Recalc FeOt'!B13)-1))*100</f>
        <v>34.892584892584871</v>
      </c>
      <c r="E12">
        <v>100</v>
      </c>
      <c r="F12" s="38">
        <f t="shared" si="0"/>
        <v>100.90090090090091</v>
      </c>
      <c r="G12" s="38">
        <f t="shared" si="1"/>
        <v>134.89258489258486</v>
      </c>
    </row>
    <row r="13" spans="1:7" x14ac:dyDescent="0.3">
      <c r="A13" t="s">
        <v>15</v>
      </c>
      <c r="B13" s="38">
        <f>(('Recalc FeOt'!C14/'Recalc FeOt'!B14)-1)*100</f>
        <v>100</v>
      </c>
      <c r="C13" s="38">
        <f>(('Recalc FeOt'!B$22/'Recalc FeOt'!D$22)*(('Recalc FeOt'!D14/'Recalc FeOt'!B14)-1))*100</f>
        <v>-33.974358974358985</v>
      </c>
      <c r="E13">
        <v>100</v>
      </c>
      <c r="F13" s="38">
        <f t="shared" si="0"/>
        <v>200</v>
      </c>
      <c r="G13" s="38">
        <f t="shared" si="1"/>
        <v>66.025641025641022</v>
      </c>
    </row>
    <row r="14" spans="1:7" x14ac:dyDescent="0.3">
      <c r="A14" t="s">
        <v>16</v>
      </c>
      <c r="B14" s="38">
        <f>(('Recalc FeOt'!C15/'Recalc FeOt'!B15)-1)*100</f>
        <v>0</v>
      </c>
      <c r="C14" s="38">
        <f>(('Recalc FeOt'!B$22/'Recalc FeOt'!D$22)*(('Recalc FeOt'!D15/'Recalc FeOt'!B15)-1))*100</f>
        <v>0</v>
      </c>
      <c r="E14">
        <v>100</v>
      </c>
      <c r="F14" s="38">
        <f t="shared" si="0"/>
        <v>100</v>
      </c>
      <c r="G14" s="38">
        <f t="shared" si="1"/>
        <v>100</v>
      </c>
    </row>
    <row r="15" spans="1:7" x14ac:dyDescent="0.3">
      <c r="A15" t="s">
        <v>17</v>
      </c>
      <c r="B15" s="38">
        <f>(('Recalc FeOt'!C16/'Recalc FeOt'!B16)-1)*100</f>
        <v>0</v>
      </c>
      <c r="C15" s="38">
        <f>(('Recalc FeOt'!B$22/'Recalc FeOt'!D$22)*(('Recalc FeOt'!D16/'Recalc FeOt'!B16)-1))*100</f>
        <v>0</v>
      </c>
      <c r="E15">
        <v>100</v>
      </c>
      <c r="F15" s="38">
        <f t="shared" si="0"/>
        <v>100</v>
      </c>
      <c r="G15" s="38">
        <f t="shared" si="1"/>
        <v>100</v>
      </c>
    </row>
    <row r="16" spans="1:7" x14ac:dyDescent="0.3">
      <c r="A16" t="s">
        <v>18</v>
      </c>
      <c r="B16" s="38">
        <f>(('Recalc FeOt'!C17/'Recalc FeOt'!B17)-1)*100</f>
        <v>0</v>
      </c>
      <c r="C16" s="38">
        <f>(('Recalc FeOt'!B$22/'Recalc FeOt'!D$22)*(('Recalc FeOt'!D17/'Recalc FeOt'!B17)-1))*100</f>
        <v>-16.987179487179482</v>
      </c>
      <c r="E16">
        <v>100</v>
      </c>
      <c r="F16" s="38">
        <f t="shared" si="0"/>
        <v>100</v>
      </c>
      <c r="G16" s="38">
        <f t="shared" si="1"/>
        <v>83.012820512820525</v>
      </c>
    </row>
    <row r="17" spans="1:7" x14ac:dyDescent="0.3">
      <c r="A17" t="s">
        <v>19</v>
      </c>
      <c r="B17" s="38">
        <f>(('Recalc FeOt'!C18/'Recalc FeOt'!B18)-1)*100</f>
        <v>-58.82352941176471</v>
      </c>
      <c r="C17" s="38">
        <f>(('Recalc FeOt'!B$22/'Recalc FeOt'!D$22)*(('Recalc FeOt'!D18/'Recalc FeOt'!B18)-1))*100</f>
        <v>-77.941176470588232</v>
      </c>
      <c r="E17">
        <v>100</v>
      </c>
      <c r="F17" s="38">
        <f t="shared" si="0"/>
        <v>41.17647058823529</v>
      </c>
      <c r="G17" s="38">
        <f t="shared" si="1"/>
        <v>22.058823529411768</v>
      </c>
    </row>
    <row r="18" spans="1:7" x14ac:dyDescent="0.3">
      <c r="A18" t="s">
        <v>20</v>
      </c>
      <c r="B18" s="38">
        <f>(('Recalc FeOt'!C19/'Recalc FeOt'!B19)-1)*100</f>
        <v>15.384615384615374</v>
      </c>
      <c r="C18" s="38">
        <f>(('Recalc FeOt'!B$22/'Recalc FeOt'!D$22)*(('Recalc FeOt'!D19/'Recalc FeOt'!B19)-1))*100</f>
        <v>-31.360946745562128</v>
      </c>
      <c r="E18">
        <v>100</v>
      </c>
      <c r="F18" s="38">
        <f t="shared" si="0"/>
        <v>115.38461538461537</v>
      </c>
      <c r="G18" s="38">
        <f t="shared" si="1"/>
        <v>68.639053254437869</v>
      </c>
    </row>
    <row r="19" spans="1:7" x14ac:dyDescent="0.3">
      <c r="A19" t="s">
        <v>21</v>
      </c>
      <c r="B19" s="38">
        <f>(('Recalc FeOt'!C20/'Recalc FeOt'!B20)-1)*100</f>
        <v>106.66666666666669</v>
      </c>
      <c r="C19" s="38">
        <f>(('Recalc FeOt'!B$22/'Recalc FeOt'!D$22)*(('Recalc FeOt'!D20/'Recalc FeOt'!B20)-1))*100</f>
        <v>135.89743589743586</v>
      </c>
      <c r="E19">
        <v>100</v>
      </c>
      <c r="F19" s="38">
        <f t="shared" si="0"/>
        <v>206.66666666666669</v>
      </c>
      <c r="G19" s="38">
        <f t="shared" si="1"/>
        <v>235.89743589743586</v>
      </c>
    </row>
    <row r="20" spans="1:7" x14ac:dyDescent="0.3">
      <c r="A20" s="24" t="s">
        <v>22</v>
      </c>
      <c r="F20" s="38"/>
    </row>
    <row r="21" spans="1:7" x14ac:dyDescent="0.3">
      <c r="A21" t="s">
        <v>24</v>
      </c>
      <c r="F21" s="38"/>
    </row>
    <row r="22" spans="1:7" x14ac:dyDescent="0.3">
      <c r="F22" s="38"/>
    </row>
    <row r="23" spans="1:7" x14ac:dyDescent="0.3">
      <c r="A23" t="s">
        <v>103</v>
      </c>
      <c r="B23" s="38">
        <f>(('Recalc FeOt'!C6/'Recalc FeOt'!B6)-1)*100</f>
        <v>25.190172571313663</v>
      </c>
      <c r="C23" s="38">
        <f>(('Recalc FeOt'!B$22/'Recalc FeOt'!D$22)*(('Recalc FeOt'!D6/'Recalc FeOt'!B6)-1))*100</f>
        <v>13.631486118995467</v>
      </c>
      <c r="E23">
        <v>100</v>
      </c>
      <c r="F23" s="38">
        <f>B23+100</f>
        <v>125.19017257131367</v>
      </c>
      <c r="G23" s="38">
        <f>C23+100</f>
        <v>113.63148611899547</v>
      </c>
    </row>
    <row r="24" spans="1:7" x14ac:dyDescent="0.3">
      <c r="A24" t="s">
        <v>104</v>
      </c>
      <c r="B24" s="38">
        <f>(('Recalc FeOt'!C7/'Recalc FeOt'!B7)-1)*100</f>
        <v>-23.573200992555833</v>
      </c>
      <c r="C24" s="38">
        <f>(('Recalc FeOt'!B$22/'Recalc FeOt'!D$22)*(('Recalc FeOt'!D7/'Recalc FeOt'!B7)-1))*100</f>
        <v>-36.672074823439594</v>
      </c>
      <c r="E24">
        <v>100</v>
      </c>
      <c r="F24" s="38">
        <f>B24+100</f>
        <v>76.426799007444174</v>
      </c>
      <c r="G24" s="38">
        <f>C24+100</f>
        <v>63.327925176560406</v>
      </c>
    </row>
  </sheetData>
  <mergeCells count="2">
    <mergeCell ref="B1:C1"/>
    <mergeCell ref="E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workbookViewId="0">
      <selection activeCell="G10" sqref="G10"/>
    </sheetView>
  </sheetViews>
  <sheetFormatPr defaultRowHeight="15.6" x14ac:dyDescent="0.3"/>
  <cols>
    <col min="1" max="1" width="18.09765625" bestFit="1" customWidth="1"/>
  </cols>
  <sheetData>
    <row r="1" spans="1:47" x14ac:dyDescent="0.3">
      <c r="A1" t="s">
        <v>0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  <c r="G1" t="s">
        <v>117</v>
      </c>
      <c r="H1" t="s">
        <v>118</v>
      </c>
      <c r="I1" t="s">
        <v>119</v>
      </c>
      <c r="J1" t="s">
        <v>60</v>
      </c>
      <c r="K1" t="s">
        <v>61</v>
      </c>
      <c r="L1" t="s">
        <v>62</v>
      </c>
      <c r="M1" t="s">
        <v>120</v>
      </c>
      <c r="N1" t="s">
        <v>63</v>
      </c>
      <c r="O1" t="s">
        <v>64</v>
      </c>
      <c r="P1" t="s">
        <v>121</v>
      </c>
      <c r="Q1" t="s">
        <v>122</v>
      </c>
      <c r="R1" t="s">
        <v>65</v>
      </c>
      <c r="S1" t="s">
        <v>66</v>
      </c>
      <c r="T1" t="s">
        <v>67</v>
      </c>
      <c r="U1" t="s">
        <v>68</v>
      </c>
      <c r="V1" t="s">
        <v>123</v>
      </c>
      <c r="W1" t="s">
        <v>70</v>
      </c>
      <c r="X1" t="s">
        <v>72</v>
      </c>
      <c r="Y1" t="s">
        <v>73</v>
      </c>
      <c r="Z1" t="s">
        <v>124</v>
      </c>
      <c r="AA1" t="s">
        <v>125</v>
      </c>
    </row>
    <row r="2" spans="1:47" x14ac:dyDescent="0.3">
      <c r="A2" s="36" t="s">
        <v>109</v>
      </c>
      <c r="B2" s="36">
        <v>100</v>
      </c>
      <c r="C2" s="36">
        <v>100</v>
      </c>
      <c r="D2" s="36">
        <v>100</v>
      </c>
      <c r="E2" s="36">
        <v>100</v>
      </c>
      <c r="F2" s="36">
        <v>100</v>
      </c>
      <c r="G2" s="36">
        <v>100</v>
      </c>
      <c r="H2" s="36">
        <v>100</v>
      </c>
      <c r="I2" s="36">
        <v>100</v>
      </c>
      <c r="J2" s="36">
        <v>100</v>
      </c>
      <c r="K2" s="36">
        <v>100</v>
      </c>
      <c r="L2" s="36">
        <v>100</v>
      </c>
      <c r="M2" s="36">
        <v>100</v>
      </c>
      <c r="N2" s="36">
        <v>100</v>
      </c>
      <c r="O2" s="36">
        <v>100</v>
      </c>
      <c r="P2" s="36">
        <v>100</v>
      </c>
      <c r="Q2" s="36">
        <v>100</v>
      </c>
      <c r="R2" s="36">
        <v>100</v>
      </c>
      <c r="S2" s="36">
        <v>100</v>
      </c>
      <c r="T2" s="36">
        <v>100</v>
      </c>
      <c r="U2" s="36">
        <v>100</v>
      </c>
      <c r="V2" s="36">
        <v>100</v>
      </c>
      <c r="W2" s="36">
        <v>100</v>
      </c>
      <c r="X2" s="36">
        <v>100</v>
      </c>
      <c r="Y2" s="36">
        <v>100</v>
      </c>
      <c r="Z2" s="36">
        <v>100</v>
      </c>
      <c r="AA2" s="36">
        <v>100</v>
      </c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</row>
    <row r="3" spans="1:47" x14ac:dyDescent="0.3">
      <c r="A3" s="36" t="s">
        <v>110</v>
      </c>
      <c r="B3" s="36">
        <v>30.35369774919614</v>
      </c>
      <c r="C3" s="36">
        <v>86.111111111111114</v>
      </c>
      <c r="D3" s="36">
        <v>96.149358226371064</v>
      </c>
      <c r="E3" s="36">
        <v>77.185017026106692</v>
      </c>
      <c r="F3" s="36">
        <v>91.684434968017058</v>
      </c>
      <c r="G3" s="36">
        <v>61.933739012846523</v>
      </c>
      <c r="H3" s="36">
        <v>85.477178423236509</v>
      </c>
      <c r="I3" s="36">
        <v>96.000000000000014</v>
      </c>
      <c r="J3" s="36">
        <v>68.35443037974683</v>
      </c>
      <c r="K3" s="36">
        <v>87.864077669902912</v>
      </c>
      <c r="L3" s="36">
        <v>71.574803149606296</v>
      </c>
      <c r="M3" s="36">
        <v>62.547169811320757</v>
      </c>
      <c r="N3" s="36">
        <v>72.578763127187869</v>
      </c>
      <c r="O3" s="36">
        <v>70.428648941942484</v>
      </c>
      <c r="P3" s="36">
        <v>104.83460559796438</v>
      </c>
      <c r="Q3" s="36">
        <v>100.15948963317385</v>
      </c>
      <c r="R3" s="36">
        <v>78.48101265822784</v>
      </c>
      <c r="S3" s="36">
        <v>75.703324808184135</v>
      </c>
      <c r="T3" s="36">
        <v>90.225563909774436</v>
      </c>
      <c r="U3" s="36">
        <v>88.473520249221167</v>
      </c>
      <c r="V3" s="36">
        <v>87.950566426364588</v>
      </c>
      <c r="W3" s="36">
        <v>88.8641425389755</v>
      </c>
      <c r="X3" s="36">
        <v>80.389768574908643</v>
      </c>
      <c r="Y3" s="36">
        <v>91.089108910891099</v>
      </c>
      <c r="Z3" s="36">
        <v>81.566068515497562</v>
      </c>
      <c r="AA3" s="36">
        <v>88.111888111888106</v>
      </c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</row>
    <row r="4" spans="1:47" x14ac:dyDescent="0.3">
      <c r="A4" s="36" t="s">
        <v>111</v>
      </c>
      <c r="B4" s="36">
        <v>32.154340836012864</v>
      </c>
      <c r="C4" s="36">
        <v>88.888888888888886</v>
      </c>
      <c r="D4" s="36">
        <v>101.28354725787632</v>
      </c>
      <c r="E4" s="36">
        <v>78.547105561861514</v>
      </c>
      <c r="F4" s="36">
        <v>94.456289978678029</v>
      </c>
      <c r="G4" s="36">
        <v>64.908722109533471</v>
      </c>
      <c r="H4" s="36">
        <v>86.307053941908705</v>
      </c>
      <c r="I4" s="36">
        <v>99.555555555555557</v>
      </c>
      <c r="J4" s="36">
        <v>70.496592015579367</v>
      </c>
      <c r="K4" s="36">
        <v>93.106796116504867</v>
      </c>
      <c r="L4" s="36">
        <v>74.094488188976385</v>
      </c>
      <c r="M4" s="36">
        <v>65.754716981132077</v>
      </c>
      <c r="N4" s="36">
        <v>73.278879813302225</v>
      </c>
      <c r="O4" s="36">
        <v>72.273467173087354</v>
      </c>
      <c r="P4" s="36">
        <v>106.3613231552163</v>
      </c>
      <c r="Q4" s="36">
        <v>107.33652312599682</v>
      </c>
      <c r="R4" s="36">
        <v>79.746835443037966</v>
      </c>
      <c r="S4" s="36">
        <v>83.503836317135551</v>
      </c>
      <c r="T4" s="36">
        <v>85.714285714285694</v>
      </c>
      <c r="U4" s="36">
        <v>92.087227414330215</v>
      </c>
      <c r="V4" s="36">
        <v>90.42224510813594</v>
      </c>
      <c r="W4" s="36">
        <v>91.091314031180389</v>
      </c>
      <c r="X4" s="36">
        <v>85.261875761266737</v>
      </c>
      <c r="Y4" s="36">
        <v>95.049504950495049</v>
      </c>
      <c r="Z4" s="36">
        <v>83.523654159869494</v>
      </c>
      <c r="AA4" s="36">
        <v>83.91608391608392</v>
      </c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</row>
    <row r="10" spans="1:47" x14ac:dyDescent="0.3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47" x14ac:dyDescent="0.3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47" x14ac:dyDescent="0.3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</sheetData>
  <conditionalFormatting sqref="A1">
    <cfRule type="cellIs" dxfId="3" priority="1" operator="lessThan">
      <formula>0.1</formula>
    </cfRule>
    <cfRule type="cellIs" dxfId="2" priority="2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abSelected="1" workbookViewId="0">
      <selection activeCell="E22" sqref="E22"/>
    </sheetView>
  </sheetViews>
  <sheetFormatPr defaultColWidth="11" defaultRowHeight="15.6" x14ac:dyDescent="0.3"/>
  <sheetData>
    <row r="1" spans="1:4" x14ac:dyDescent="0.3">
      <c r="A1" t="s">
        <v>0</v>
      </c>
      <c r="B1" s="1" t="s">
        <v>1</v>
      </c>
      <c r="C1" s="2" t="s">
        <v>2</v>
      </c>
      <c r="D1" s="3" t="s">
        <v>3</v>
      </c>
    </row>
    <row r="2" spans="1:4" x14ac:dyDescent="0.3">
      <c r="A2" t="s">
        <v>4</v>
      </c>
      <c r="B2" s="1">
        <v>72.680000000000007</v>
      </c>
      <c r="C2" s="2">
        <v>73.819999999999993</v>
      </c>
      <c r="D2" s="3">
        <v>74.33</v>
      </c>
    </row>
    <row r="3" spans="1:4" x14ac:dyDescent="0.3">
      <c r="A3" t="s">
        <v>5</v>
      </c>
      <c r="B3" s="1">
        <v>0.4</v>
      </c>
      <c r="C3" s="2">
        <v>0.41</v>
      </c>
      <c r="D3" s="3">
        <v>0.35</v>
      </c>
    </row>
    <row r="4" spans="1:4" x14ac:dyDescent="0.3">
      <c r="A4" t="s">
        <v>6</v>
      </c>
      <c r="B4" s="1">
        <v>13.44</v>
      </c>
      <c r="C4" s="2">
        <v>12.85</v>
      </c>
      <c r="D4" s="3">
        <v>12.78</v>
      </c>
    </row>
    <row r="5" spans="1:4" x14ac:dyDescent="0.3">
      <c r="A5" t="s">
        <v>7</v>
      </c>
      <c r="B5" s="1">
        <v>3.2</v>
      </c>
      <c r="C5" s="2">
        <v>2.9</v>
      </c>
      <c r="D5" s="3">
        <v>2.5099999999999998</v>
      </c>
    </row>
    <row r="6" spans="1:4" x14ac:dyDescent="0.3">
      <c r="A6" s="4" t="s">
        <v>8</v>
      </c>
      <c r="B6" s="5">
        <v>2.0699999999999998</v>
      </c>
      <c r="C6" s="6">
        <v>1.54</v>
      </c>
      <c r="D6" s="7">
        <v>1.29</v>
      </c>
    </row>
    <row r="7" spans="1:4" x14ac:dyDescent="0.3">
      <c r="A7" t="s">
        <v>9</v>
      </c>
      <c r="B7" s="1">
        <v>0.57999999999999996</v>
      </c>
      <c r="C7" s="2">
        <v>0.56000000000000005</v>
      </c>
      <c r="D7" s="3">
        <v>0.5</v>
      </c>
    </row>
    <row r="8" spans="1:4" x14ac:dyDescent="0.3">
      <c r="A8" t="s">
        <v>10</v>
      </c>
      <c r="B8" s="1">
        <v>0.04</v>
      </c>
      <c r="C8" s="2">
        <v>0.03</v>
      </c>
      <c r="D8" s="3">
        <v>0.02</v>
      </c>
    </row>
    <row r="9" spans="1:4" x14ac:dyDescent="0.3">
      <c r="A9" t="s">
        <v>11</v>
      </c>
      <c r="B9" s="1">
        <v>1.48</v>
      </c>
      <c r="C9" s="2">
        <v>1.48</v>
      </c>
      <c r="D9" s="3">
        <v>1.02</v>
      </c>
    </row>
    <row r="10" spans="1:4" x14ac:dyDescent="0.3">
      <c r="A10" t="s">
        <v>12</v>
      </c>
      <c r="B10" s="1">
        <v>2.2200000000000002</v>
      </c>
      <c r="C10" s="2">
        <v>2.04</v>
      </c>
      <c r="D10" s="3">
        <v>2.15</v>
      </c>
    </row>
    <row r="11" spans="1:4" x14ac:dyDescent="0.3">
      <c r="A11" t="s">
        <v>13</v>
      </c>
      <c r="B11" s="1">
        <v>5.45</v>
      </c>
      <c r="C11" s="2">
        <v>5.38</v>
      </c>
      <c r="D11" s="3">
        <v>5.78</v>
      </c>
    </row>
    <row r="12" spans="1:4" x14ac:dyDescent="0.3">
      <c r="A12" t="s">
        <v>14</v>
      </c>
      <c r="B12" s="1">
        <v>0.11</v>
      </c>
      <c r="C12" s="2">
        <v>0.112</v>
      </c>
      <c r="D12" s="3">
        <v>0.14899999999999999</v>
      </c>
    </row>
    <row r="13" spans="1:4" x14ac:dyDescent="0.3">
      <c r="A13" t="s">
        <v>15</v>
      </c>
      <c r="B13" s="1">
        <v>0.05</v>
      </c>
      <c r="C13" s="2">
        <v>0.09</v>
      </c>
      <c r="D13" s="3">
        <v>0.03</v>
      </c>
    </row>
    <row r="14" spans="1:4" x14ac:dyDescent="0.3">
      <c r="A14" t="s">
        <v>16</v>
      </c>
      <c r="B14" s="1">
        <v>0.02</v>
      </c>
      <c r="C14" s="2">
        <v>0.02</v>
      </c>
      <c r="D14" s="3">
        <v>0.02</v>
      </c>
    </row>
    <row r="15" spans="1:4" x14ac:dyDescent="0.3">
      <c r="A15" t="s">
        <v>17</v>
      </c>
      <c r="B15" s="1">
        <v>0.03</v>
      </c>
      <c r="C15" s="2">
        <v>0.03</v>
      </c>
      <c r="D15" s="3">
        <v>0.03</v>
      </c>
    </row>
    <row r="16" spans="1:4" x14ac:dyDescent="0.3">
      <c r="A16" t="s">
        <v>18</v>
      </c>
      <c r="B16" s="1">
        <v>5.0000000000000001E-3</v>
      </c>
      <c r="C16" s="2">
        <v>6.0000000000000001E-3</v>
      </c>
      <c r="D16" s="3">
        <v>5.0000000000000001E-3</v>
      </c>
    </row>
    <row r="17" spans="1:4" x14ac:dyDescent="0.3">
      <c r="A17" t="s">
        <v>19</v>
      </c>
      <c r="B17" s="1">
        <v>3.4000000000000002E-2</v>
      </c>
      <c r="C17" s="2">
        <v>1.4E-2</v>
      </c>
      <c r="D17" s="3">
        <v>8.0000000000000002E-3</v>
      </c>
    </row>
    <row r="18" spans="1:4" x14ac:dyDescent="0.3">
      <c r="A18" t="s">
        <v>20</v>
      </c>
      <c r="B18" s="1">
        <v>0.14000000000000001</v>
      </c>
      <c r="C18" s="2">
        <v>0.15</v>
      </c>
      <c r="D18" s="3">
        <v>0.09</v>
      </c>
    </row>
    <row r="19" spans="1:4" x14ac:dyDescent="0.3">
      <c r="A19" t="s">
        <v>21</v>
      </c>
      <c r="B19" s="1">
        <v>0.15</v>
      </c>
      <c r="C19" s="2">
        <v>0.31</v>
      </c>
      <c r="D19" s="3">
        <v>0.35</v>
      </c>
    </row>
    <row r="20" spans="1:4" x14ac:dyDescent="0.3">
      <c r="A20" t="s">
        <v>22</v>
      </c>
      <c r="B20" s="8">
        <f>SUM(B7:B19,B2:B5)</f>
        <v>100.02900000000001</v>
      </c>
      <c r="C20" s="9">
        <f>SUM(C7:C19,C2:C5)</f>
        <v>100.20199999999998</v>
      </c>
      <c r="D20" s="10">
        <f>SUM(D7:D19,D2:D5)</f>
        <v>100.122</v>
      </c>
    </row>
    <row r="21" spans="1:4" x14ac:dyDescent="0.3">
      <c r="B21" s="8"/>
      <c r="C21" s="9"/>
      <c r="D21" s="10"/>
    </row>
    <row r="22" spans="1:4" x14ac:dyDescent="0.3">
      <c r="A22" t="s">
        <v>23</v>
      </c>
      <c r="B22" s="11">
        <f>B4/(SUM(B9:B11))</f>
        <v>1.4688524590163934</v>
      </c>
      <c r="C22" s="12">
        <f>C4/(SUM(C9:C11))</f>
        <v>1.443820224719101</v>
      </c>
      <c r="D22" s="13">
        <f>D4/(SUM(D9:D11))</f>
        <v>1.4279329608938547</v>
      </c>
    </row>
    <row r="23" spans="1:4" x14ac:dyDescent="0.3">
      <c r="A23" t="s">
        <v>24</v>
      </c>
      <c r="B23" s="11">
        <v>2.65</v>
      </c>
      <c r="C23" s="12">
        <v>2.65</v>
      </c>
      <c r="D23" s="13">
        <v>2.6</v>
      </c>
    </row>
    <row r="24" spans="1:4" x14ac:dyDescent="0.3">
      <c r="B24" s="8"/>
      <c r="C24" s="9"/>
      <c r="D24" s="10"/>
    </row>
    <row r="25" spans="1:4" x14ac:dyDescent="0.3">
      <c r="A25" t="s">
        <v>25</v>
      </c>
      <c r="B25" s="1">
        <v>-0.1</v>
      </c>
      <c r="C25" s="2">
        <v>-0.1</v>
      </c>
      <c r="D25" s="3">
        <v>-0.1</v>
      </c>
    </row>
    <row r="26" spans="1:4" x14ac:dyDescent="0.3">
      <c r="A26" t="s">
        <v>26</v>
      </c>
      <c r="B26" s="1">
        <v>-0.2</v>
      </c>
      <c r="C26" s="2">
        <v>0.2</v>
      </c>
      <c r="D26" s="3">
        <v>0.2</v>
      </c>
    </row>
    <row r="27" spans="1:4" x14ac:dyDescent="0.3">
      <c r="A27" t="s">
        <v>27</v>
      </c>
      <c r="B27" s="14">
        <v>440</v>
      </c>
      <c r="C27" s="15">
        <v>340</v>
      </c>
      <c r="D27" s="16">
        <v>346</v>
      </c>
    </row>
    <row r="28" spans="1:4" x14ac:dyDescent="0.3">
      <c r="A28" t="s">
        <v>28</v>
      </c>
      <c r="B28" s="14">
        <v>4</v>
      </c>
      <c r="C28" s="15">
        <v>1</v>
      </c>
      <c r="D28" s="16">
        <v>1.2</v>
      </c>
    </row>
    <row r="29" spans="1:4" x14ac:dyDescent="0.3">
      <c r="A29" t="s">
        <v>29</v>
      </c>
      <c r="B29" s="1">
        <v>0.02</v>
      </c>
      <c r="C29" s="2">
        <v>0.06</v>
      </c>
      <c r="D29" s="3">
        <v>0.08</v>
      </c>
    </row>
    <row r="30" spans="1:4" x14ac:dyDescent="0.3">
      <c r="A30" t="s">
        <v>30</v>
      </c>
      <c r="B30" s="1">
        <v>-0.1</v>
      </c>
      <c r="C30" s="2">
        <v>0.1</v>
      </c>
      <c r="D30" s="3">
        <v>0.1</v>
      </c>
    </row>
    <row r="31" spans="1:4" x14ac:dyDescent="0.3">
      <c r="A31" t="s">
        <v>31</v>
      </c>
      <c r="B31" s="14">
        <v>5.2</v>
      </c>
      <c r="C31" s="15">
        <v>4.3</v>
      </c>
      <c r="D31" s="16">
        <v>4.4000000000000004</v>
      </c>
    </row>
    <row r="32" spans="1:4" x14ac:dyDescent="0.3">
      <c r="A32" t="s">
        <v>32</v>
      </c>
      <c r="B32" s="14">
        <v>16</v>
      </c>
      <c r="C32" s="15">
        <v>15</v>
      </c>
      <c r="D32" s="16">
        <v>14</v>
      </c>
    </row>
    <row r="33" spans="1:4" x14ac:dyDescent="0.3">
      <c r="A33" t="s">
        <v>33</v>
      </c>
      <c r="B33" s="14">
        <v>15.7</v>
      </c>
      <c r="C33" s="15">
        <v>4.72</v>
      </c>
      <c r="D33" s="16">
        <v>5</v>
      </c>
    </row>
    <row r="34" spans="1:4" x14ac:dyDescent="0.3">
      <c r="A34" t="s">
        <v>34</v>
      </c>
      <c r="B34" s="1">
        <v>2</v>
      </c>
      <c r="C34" s="2">
        <v>8</v>
      </c>
      <c r="D34" s="3">
        <v>8</v>
      </c>
    </row>
    <row r="35" spans="1:4" x14ac:dyDescent="0.3">
      <c r="A35" t="s">
        <v>35</v>
      </c>
      <c r="B35" s="14">
        <v>17.5</v>
      </c>
      <c r="C35" s="15">
        <v>15.1</v>
      </c>
      <c r="D35" s="16">
        <v>15.5</v>
      </c>
    </row>
    <row r="36" spans="1:4" x14ac:dyDescent="0.3">
      <c r="A36" t="s">
        <v>36</v>
      </c>
      <c r="B36" s="14">
        <v>1.4</v>
      </c>
      <c r="C36" s="15">
        <v>1.25</v>
      </c>
      <c r="D36" s="16">
        <v>1.2</v>
      </c>
    </row>
    <row r="37" spans="1:4" x14ac:dyDescent="0.3">
      <c r="A37" s="17" t="s">
        <v>37</v>
      </c>
      <c r="B37" s="18">
        <v>6.01</v>
      </c>
      <c r="C37" s="19">
        <v>6.28</v>
      </c>
      <c r="D37" s="20">
        <v>6.73</v>
      </c>
    </row>
    <row r="38" spans="1:4" x14ac:dyDescent="0.3">
      <c r="A38" t="s">
        <v>38</v>
      </c>
      <c r="B38" s="1">
        <v>0.05</v>
      </c>
      <c r="C38" s="2">
        <v>-0.05</v>
      </c>
      <c r="D38" s="3">
        <v>-0.05</v>
      </c>
    </row>
    <row r="39" spans="1:4" x14ac:dyDescent="0.3">
      <c r="A39" t="s">
        <v>39</v>
      </c>
      <c r="B39" s="1">
        <v>0.4</v>
      </c>
      <c r="C39" s="2">
        <v>0.4</v>
      </c>
      <c r="D39" s="3">
        <v>0.2</v>
      </c>
    </row>
    <row r="40" spans="1:4" x14ac:dyDescent="0.3">
      <c r="A40" t="s">
        <v>40</v>
      </c>
      <c r="B40" s="14">
        <v>11.5</v>
      </c>
      <c r="C40" s="15">
        <v>10.8</v>
      </c>
      <c r="D40" s="16">
        <v>11.2</v>
      </c>
    </row>
    <row r="41" spans="1:4" x14ac:dyDescent="0.3">
      <c r="A41" t="s">
        <v>41</v>
      </c>
      <c r="B41" s="14">
        <v>6</v>
      </c>
      <c r="C41" s="15">
        <v>6</v>
      </c>
      <c r="D41" s="16">
        <v>6</v>
      </c>
    </row>
    <row r="42" spans="1:4" x14ac:dyDescent="0.3">
      <c r="A42" t="s">
        <v>42</v>
      </c>
      <c r="B42" s="14">
        <v>36</v>
      </c>
      <c r="C42" s="15">
        <v>31</v>
      </c>
      <c r="D42" s="16">
        <v>32</v>
      </c>
    </row>
    <row r="43" spans="1:4" x14ac:dyDescent="0.3">
      <c r="A43" s="17" t="s">
        <v>43</v>
      </c>
      <c r="B43" s="18">
        <v>416</v>
      </c>
      <c r="C43" s="19">
        <v>412</v>
      </c>
      <c r="D43" s="20">
        <v>434</v>
      </c>
    </row>
    <row r="44" spans="1:4" x14ac:dyDescent="0.3">
      <c r="A44" t="s">
        <v>44</v>
      </c>
      <c r="B44" s="1">
        <v>-0.01</v>
      </c>
      <c r="C44" s="2">
        <v>-0.01</v>
      </c>
      <c r="D44" s="3">
        <v>-0.01</v>
      </c>
    </row>
    <row r="45" spans="1:4" x14ac:dyDescent="0.3">
      <c r="A45" t="s">
        <v>45</v>
      </c>
      <c r="B45" s="1">
        <v>-0.1</v>
      </c>
      <c r="C45" s="2">
        <v>-0.1</v>
      </c>
      <c r="D45" s="3">
        <v>-0.1</v>
      </c>
    </row>
    <row r="46" spans="1:4" x14ac:dyDescent="0.3">
      <c r="A46" t="s">
        <v>46</v>
      </c>
      <c r="B46" s="14">
        <v>6.9</v>
      </c>
      <c r="C46" s="15">
        <v>6.3</v>
      </c>
      <c r="D46" s="16">
        <v>6</v>
      </c>
    </row>
    <row r="47" spans="1:4" x14ac:dyDescent="0.3">
      <c r="A47" t="s">
        <v>47</v>
      </c>
      <c r="B47" s="1">
        <v>-5</v>
      </c>
      <c r="C47" s="2">
        <v>-5</v>
      </c>
      <c r="D47" s="3">
        <v>-5</v>
      </c>
    </row>
    <row r="48" spans="1:4" x14ac:dyDescent="0.3">
      <c r="A48" t="s">
        <v>48</v>
      </c>
      <c r="B48" s="14">
        <v>9.4</v>
      </c>
      <c r="C48" s="15">
        <v>8.8000000000000007</v>
      </c>
      <c r="D48" s="16">
        <v>9.1999999999999993</v>
      </c>
    </row>
    <row r="49" spans="1:4" x14ac:dyDescent="0.3">
      <c r="A49" s="17" t="s">
        <v>49</v>
      </c>
      <c r="B49" s="18">
        <v>107</v>
      </c>
      <c r="C49" s="19">
        <v>66.3</v>
      </c>
      <c r="D49" s="20">
        <v>69.7</v>
      </c>
    </row>
    <row r="50" spans="1:4" x14ac:dyDescent="0.3">
      <c r="A50" t="s">
        <v>50</v>
      </c>
      <c r="B50" s="1">
        <v>1.21</v>
      </c>
      <c r="C50" s="2">
        <v>1.03</v>
      </c>
      <c r="D50" s="3">
        <v>1.04</v>
      </c>
    </row>
    <row r="51" spans="1:4" x14ac:dyDescent="0.3">
      <c r="A51" t="s">
        <v>51</v>
      </c>
      <c r="B51" s="1">
        <v>-0.2</v>
      </c>
      <c r="C51" s="2">
        <v>-0.2</v>
      </c>
      <c r="D51" s="3">
        <v>-0.2</v>
      </c>
    </row>
    <row r="52" spans="1:4" x14ac:dyDescent="0.3">
      <c r="A52" t="s">
        <v>52</v>
      </c>
      <c r="B52" s="14">
        <v>46</v>
      </c>
      <c r="C52" s="15">
        <v>43</v>
      </c>
      <c r="D52" s="16">
        <v>44.3</v>
      </c>
    </row>
    <row r="53" spans="1:4" x14ac:dyDescent="0.3">
      <c r="A53" t="s">
        <v>53</v>
      </c>
      <c r="B53" s="1">
        <v>2.2000000000000002</v>
      </c>
      <c r="C53" s="2">
        <v>2.4</v>
      </c>
      <c r="D53" s="3">
        <v>2.4</v>
      </c>
    </row>
    <row r="54" spans="1:4" x14ac:dyDescent="0.3">
      <c r="A54" t="s">
        <v>54</v>
      </c>
      <c r="B54" s="14">
        <v>7.15</v>
      </c>
      <c r="C54" s="15">
        <v>4.58</v>
      </c>
      <c r="D54" s="16">
        <v>4.8</v>
      </c>
    </row>
    <row r="55" spans="1:4" x14ac:dyDescent="0.3">
      <c r="A55" t="s">
        <v>55</v>
      </c>
      <c r="B55" s="14">
        <v>30.6</v>
      </c>
      <c r="C55" s="15">
        <v>25</v>
      </c>
      <c r="D55" s="16">
        <v>25.6</v>
      </c>
    </row>
    <row r="56" spans="1:4" x14ac:dyDescent="0.3">
      <c r="A56" t="s">
        <v>56</v>
      </c>
      <c r="B56" s="1">
        <v>1</v>
      </c>
      <c r="C56" s="2">
        <v>1</v>
      </c>
      <c r="D56" s="3">
        <v>1.05</v>
      </c>
    </row>
    <row r="57" spans="1:4" x14ac:dyDescent="0.3">
      <c r="A57" t="s">
        <v>57</v>
      </c>
      <c r="B57" s="14">
        <v>30</v>
      </c>
      <c r="C57" s="15">
        <v>20</v>
      </c>
      <c r="D57" s="16">
        <v>20</v>
      </c>
    </row>
    <row r="58" spans="1:4" x14ac:dyDescent="0.3">
      <c r="A58" t="s">
        <v>58</v>
      </c>
      <c r="B58" s="14">
        <v>189</v>
      </c>
      <c r="C58" s="15">
        <v>206</v>
      </c>
      <c r="D58" s="16">
        <v>209</v>
      </c>
    </row>
    <row r="59" spans="1:4" x14ac:dyDescent="0.3">
      <c r="B59" s="1"/>
      <c r="C59" s="2"/>
      <c r="D59" s="3"/>
    </row>
    <row r="60" spans="1:4" x14ac:dyDescent="0.3">
      <c r="A60" t="s">
        <v>59</v>
      </c>
      <c r="B60" s="14">
        <v>48</v>
      </c>
      <c r="C60" s="15">
        <v>42.7</v>
      </c>
      <c r="D60" s="16">
        <v>43.9</v>
      </c>
    </row>
    <row r="61" spans="1:4" x14ac:dyDescent="0.3">
      <c r="B61" s="1"/>
      <c r="C61" s="2"/>
      <c r="D61" s="3"/>
    </row>
    <row r="62" spans="1:4" x14ac:dyDescent="0.3">
      <c r="A62" t="s">
        <v>60</v>
      </c>
      <c r="B62" s="1">
        <v>49.7</v>
      </c>
      <c r="C62" s="2">
        <v>35.1</v>
      </c>
      <c r="D62" s="3">
        <v>36.200000000000003</v>
      </c>
    </row>
    <row r="63" spans="1:4" x14ac:dyDescent="0.3">
      <c r="A63" t="s">
        <v>61</v>
      </c>
      <c r="B63" s="1">
        <v>102</v>
      </c>
      <c r="C63" s="2">
        <v>90.5</v>
      </c>
      <c r="D63" s="3">
        <v>95.9</v>
      </c>
    </row>
    <row r="64" spans="1:4" x14ac:dyDescent="0.3">
      <c r="A64" t="s">
        <v>62</v>
      </c>
      <c r="B64" s="1">
        <v>12.3</v>
      </c>
      <c r="C64" s="2">
        <v>9.09</v>
      </c>
      <c r="D64" s="3">
        <v>9.41</v>
      </c>
    </row>
    <row r="65" spans="1:4" x14ac:dyDescent="0.3">
      <c r="A65" s="17" t="s">
        <v>63</v>
      </c>
      <c r="B65" s="18">
        <v>42.4</v>
      </c>
      <c r="C65" s="19">
        <v>31.1</v>
      </c>
      <c r="D65" s="20">
        <v>31.4</v>
      </c>
    </row>
    <row r="66" spans="1:4" x14ac:dyDescent="0.3">
      <c r="A66" s="17" t="s">
        <v>64</v>
      </c>
      <c r="B66" s="18">
        <v>9.1</v>
      </c>
      <c r="C66" s="19">
        <v>6.49</v>
      </c>
      <c r="D66" s="20">
        <v>6.66</v>
      </c>
    </row>
    <row r="67" spans="1:4" x14ac:dyDescent="0.3">
      <c r="A67" t="s">
        <v>65</v>
      </c>
      <c r="B67" s="1">
        <v>0.78</v>
      </c>
      <c r="C67" s="2">
        <v>0.62</v>
      </c>
      <c r="D67" s="3">
        <v>0.63</v>
      </c>
    </row>
    <row r="68" spans="1:4" x14ac:dyDescent="0.3">
      <c r="A68" t="s">
        <v>66</v>
      </c>
      <c r="B68" s="1">
        <v>7.54</v>
      </c>
      <c r="C68" s="2">
        <v>5.92</v>
      </c>
      <c r="D68" s="3">
        <v>6.53</v>
      </c>
    </row>
    <row r="69" spans="1:4" x14ac:dyDescent="0.3">
      <c r="A69" t="s">
        <v>67</v>
      </c>
      <c r="B69" s="1">
        <v>1.21</v>
      </c>
      <c r="C69" s="2">
        <v>1.2</v>
      </c>
      <c r="D69" s="3">
        <v>1.1399999999999999</v>
      </c>
    </row>
    <row r="70" spans="1:4" x14ac:dyDescent="0.3">
      <c r="A70" t="s">
        <v>68</v>
      </c>
      <c r="B70" s="1">
        <v>7.86</v>
      </c>
      <c r="C70" s="2">
        <v>7.1</v>
      </c>
      <c r="D70" s="3">
        <v>7.39</v>
      </c>
    </row>
    <row r="71" spans="1:4" x14ac:dyDescent="0.3">
      <c r="A71" t="s">
        <v>69</v>
      </c>
      <c r="B71" s="1">
        <v>1.49</v>
      </c>
      <c r="C71" s="2">
        <v>1.42</v>
      </c>
      <c r="D71" s="3">
        <v>1.5</v>
      </c>
    </row>
    <row r="72" spans="1:4" x14ac:dyDescent="0.3">
      <c r="A72" t="s">
        <v>70</v>
      </c>
      <c r="B72" s="1">
        <v>4.49</v>
      </c>
      <c r="C72" s="2">
        <v>3.99</v>
      </c>
      <c r="D72" s="3">
        <v>4.09</v>
      </c>
    </row>
    <row r="73" spans="1:4" x14ac:dyDescent="0.3">
      <c r="A73" t="s">
        <v>71</v>
      </c>
      <c r="B73" s="1">
        <v>0.61</v>
      </c>
      <c r="C73" s="2">
        <v>0.56999999999999995</v>
      </c>
      <c r="D73" s="3">
        <v>0.59</v>
      </c>
    </row>
    <row r="74" spans="1:4" x14ac:dyDescent="0.3">
      <c r="A74" t="s">
        <v>72</v>
      </c>
      <c r="B74" s="1">
        <v>4.09</v>
      </c>
      <c r="C74" s="2">
        <v>3.3</v>
      </c>
      <c r="D74" s="3">
        <v>3.5</v>
      </c>
    </row>
    <row r="75" spans="1:4" x14ac:dyDescent="0.3">
      <c r="A75" s="17" t="s">
        <v>73</v>
      </c>
      <c r="B75" s="18">
        <v>0.47</v>
      </c>
      <c r="C75" s="19">
        <v>0.46</v>
      </c>
      <c r="D75" s="20">
        <v>0.48</v>
      </c>
    </row>
    <row r="76" spans="1:4" x14ac:dyDescent="0.3">
      <c r="B76" s="1"/>
      <c r="C76" s="2"/>
      <c r="D76" s="3"/>
    </row>
    <row r="77" spans="1:4" x14ac:dyDescent="0.3">
      <c r="A77" t="s">
        <v>74</v>
      </c>
      <c r="B77" s="11">
        <f>B43/B49</f>
        <v>3.8878504672897196</v>
      </c>
      <c r="C77" s="12">
        <f>C43/C49</f>
        <v>6.2141779788838614</v>
      </c>
      <c r="D77" s="13">
        <f>D43/D49</f>
        <v>6.2266857962697273</v>
      </c>
    </row>
    <row r="78" spans="1:4" x14ac:dyDescent="0.3">
      <c r="A78" t="s">
        <v>75</v>
      </c>
      <c r="B78" s="11">
        <f>B75/B37</f>
        <v>7.8202995008319467E-2</v>
      </c>
      <c r="C78" s="12">
        <f>C75/C37</f>
        <v>7.32484076433121E-2</v>
      </c>
      <c r="D78" s="13">
        <f>D75/D37</f>
        <v>7.1322436849925702E-2</v>
      </c>
    </row>
    <row r="79" spans="1:4" x14ac:dyDescent="0.3">
      <c r="A79" t="s">
        <v>76</v>
      </c>
      <c r="B79" s="21">
        <f>B66/B65</f>
        <v>0.21462264150943397</v>
      </c>
      <c r="C79" s="22">
        <f>C66/C65</f>
        <v>0.20868167202572346</v>
      </c>
      <c r="D79" s="23">
        <f>D66/D65</f>
        <v>0.21210191082802549</v>
      </c>
    </row>
    <row r="80" spans="1:4" x14ac:dyDescent="0.3">
      <c r="B80" s="1"/>
      <c r="C80" s="2"/>
      <c r="D80" s="3"/>
    </row>
    <row r="81" spans="1:4" x14ac:dyDescent="0.3">
      <c r="B81" s="1"/>
      <c r="C81" s="2"/>
      <c r="D81" s="3"/>
    </row>
    <row r="82" spans="1:4" x14ac:dyDescent="0.3">
      <c r="A82" t="s">
        <v>24</v>
      </c>
      <c r="B82" s="1">
        <v>2.65</v>
      </c>
      <c r="C82" s="2">
        <v>2.65</v>
      </c>
      <c r="D82" s="3">
        <v>2.6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workbookViewId="0">
      <selection activeCell="C15" sqref="C15"/>
    </sheetView>
  </sheetViews>
  <sheetFormatPr defaultRowHeight="15.6" x14ac:dyDescent="0.3"/>
  <cols>
    <col min="1" max="1" width="18.09765625" bestFit="1" customWidth="1"/>
  </cols>
  <sheetData>
    <row r="1" spans="1:47" x14ac:dyDescent="0.3">
      <c r="A1" t="s">
        <v>0</v>
      </c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35</v>
      </c>
      <c r="K1" t="s">
        <v>36</v>
      </c>
      <c r="L1" t="s">
        <v>37</v>
      </c>
      <c r="M1" t="s">
        <v>39</v>
      </c>
      <c r="N1" t="s">
        <v>40</v>
      </c>
      <c r="O1" t="s">
        <v>41</v>
      </c>
      <c r="P1" t="s">
        <v>42</v>
      </c>
      <c r="Q1" t="s">
        <v>43</v>
      </c>
      <c r="R1" t="s">
        <v>46</v>
      </c>
      <c r="S1" t="s">
        <v>48</v>
      </c>
      <c r="T1" t="s">
        <v>49</v>
      </c>
      <c r="U1" t="s">
        <v>50</v>
      </c>
      <c r="V1" t="s">
        <v>52</v>
      </c>
      <c r="W1" t="s">
        <v>53</v>
      </c>
      <c r="X1" t="s">
        <v>54</v>
      </c>
      <c r="Y1" t="s">
        <v>55</v>
      </c>
      <c r="Z1" t="s">
        <v>56</v>
      </c>
      <c r="AA1" t="s">
        <v>57</v>
      </c>
      <c r="AB1" t="s">
        <v>58</v>
      </c>
      <c r="AC1" t="s">
        <v>83</v>
      </c>
      <c r="AD1" t="s">
        <v>59</v>
      </c>
      <c r="AE1" t="s">
        <v>84</v>
      </c>
      <c r="AF1" t="s">
        <v>85</v>
      </c>
      <c r="AG1" t="s">
        <v>86</v>
      </c>
      <c r="AH1" t="s">
        <v>87</v>
      </c>
      <c r="AI1" t="s">
        <v>88</v>
      </c>
      <c r="AJ1" t="s">
        <v>89</v>
      </c>
      <c r="AK1" t="s">
        <v>90</v>
      </c>
      <c r="AL1" t="s">
        <v>91</v>
      </c>
      <c r="AM1" t="s">
        <v>92</v>
      </c>
      <c r="AN1" t="s">
        <v>93</v>
      </c>
      <c r="AO1" t="s">
        <v>94</v>
      </c>
      <c r="AP1" t="s">
        <v>95</v>
      </c>
      <c r="AQ1" t="s">
        <v>96</v>
      </c>
      <c r="AR1" t="s">
        <v>97</v>
      </c>
      <c r="AS1" t="s">
        <v>74</v>
      </c>
      <c r="AT1" t="s">
        <v>75</v>
      </c>
      <c r="AU1" t="s">
        <v>76</v>
      </c>
    </row>
    <row r="2" spans="1:47" x14ac:dyDescent="0.3">
      <c r="A2" t="s">
        <v>98</v>
      </c>
      <c r="B2">
        <v>440.5</v>
      </c>
      <c r="C2">
        <v>3</v>
      </c>
      <c r="D2">
        <v>0.02</v>
      </c>
      <c r="E2" s="47">
        <v>0.1</v>
      </c>
      <c r="F2">
        <v>5.4</v>
      </c>
      <c r="G2">
        <v>16</v>
      </c>
      <c r="H2">
        <v>15.55</v>
      </c>
      <c r="I2">
        <v>2</v>
      </c>
      <c r="J2">
        <v>17.2</v>
      </c>
      <c r="K2">
        <v>1.325</v>
      </c>
      <c r="L2">
        <v>6.27</v>
      </c>
      <c r="M2">
        <v>0.30000000000000004</v>
      </c>
      <c r="N2">
        <v>11.25</v>
      </c>
      <c r="O2">
        <v>6</v>
      </c>
      <c r="P2">
        <v>36</v>
      </c>
      <c r="Q2">
        <v>428.5</v>
      </c>
      <c r="R2">
        <v>7.15</v>
      </c>
      <c r="S2">
        <v>9.6000000000000014</v>
      </c>
      <c r="T2">
        <v>106</v>
      </c>
      <c r="U2">
        <v>1.2050000000000001</v>
      </c>
      <c r="V2">
        <v>46.9</v>
      </c>
      <c r="W2">
        <v>2.2000000000000002</v>
      </c>
      <c r="X2">
        <v>7.3949999999999996</v>
      </c>
      <c r="Y2">
        <v>30.65</v>
      </c>
      <c r="Z2">
        <v>1</v>
      </c>
      <c r="AA2">
        <v>30</v>
      </c>
      <c r="AB2">
        <v>196.5</v>
      </c>
      <c r="AC2">
        <v>6.3421230561189992</v>
      </c>
      <c r="AD2">
        <v>48.55</v>
      </c>
      <c r="AE2">
        <v>51.35</v>
      </c>
      <c r="AF2">
        <v>103</v>
      </c>
      <c r="AG2">
        <v>12.7</v>
      </c>
      <c r="AH2">
        <v>42.849999999999994</v>
      </c>
      <c r="AI2">
        <v>9.2149999999999999</v>
      </c>
      <c r="AJ2">
        <v>0.79</v>
      </c>
      <c r="AK2">
        <v>7.82</v>
      </c>
      <c r="AL2">
        <v>1.33</v>
      </c>
      <c r="AM2">
        <v>8.0250000000000004</v>
      </c>
      <c r="AN2">
        <v>1.5449999999999999</v>
      </c>
      <c r="AO2">
        <v>4.49</v>
      </c>
      <c r="AP2">
        <v>0.625</v>
      </c>
      <c r="AQ2">
        <v>4.1050000000000004</v>
      </c>
      <c r="AR2">
        <v>0.505</v>
      </c>
      <c r="AS2">
        <v>4.0424528301886795</v>
      </c>
      <c r="AT2">
        <v>8.0542264752791068E-2</v>
      </c>
      <c r="AU2">
        <v>0.21505250875145859</v>
      </c>
    </row>
    <row r="3" spans="1:47" x14ac:dyDescent="0.3">
      <c r="A3" t="s">
        <v>2</v>
      </c>
      <c r="B3">
        <v>340</v>
      </c>
      <c r="C3">
        <v>1</v>
      </c>
      <c r="D3">
        <v>0.06</v>
      </c>
      <c r="E3">
        <v>0.1</v>
      </c>
      <c r="F3">
        <v>4.3</v>
      </c>
      <c r="G3">
        <v>15</v>
      </c>
      <c r="H3">
        <v>4.72</v>
      </c>
      <c r="I3">
        <v>8</v>
      </c>
      <c r="J3">
        <v>15.1</v>
      </c>
      <c r="K3">
        <v>1.25</v>
      </c>
      <c r="L3">
        <v>6.28</v>
      </c>
      <c r="M3">
        <v>0.4</v>
      </c>
      <c r="N3">
        <v>10.8</v>
      </c>
      <c r="O3">
        <v>6</v>
      </c>
      <c r="P3">
        <v>31</v>
      </c>
      <c r="Q3">
        <v>412</v>
      </c>
      <c r="R3">
        <v>6.3</v>
      </c>
      <c r="S3">
        <v>8.8000000000000007</v>
      </c>
      <c r="T3">
        <v>66.3</v>
      </c>
      <c r="U3">
        <v>1.03</v>
      </c>
      <c r="V3">
        <v>43</v>
      </c>
      <c r="W3">
        <v>2.4</v>
      </c>
      <c r="X3">
        <v>4.58</v>
      </c>
      <c r="Y3">
        <v>25</v>
      </c>
      <c r="Z3">
        <v>1</v>
      </c>
      <c r="AA3">
        <v>20</v>
      </c>
      <c r="AB3">
        <v>206</v>
      </c>
      <c r="AC3">
        <v>9.3886462882096069</v>
      </c>
      <c r="AD3">
        <v>42.7</v>
      </c>
      <c r="AE3">
        <v>35.1</v>
      </c>
      <c r="AF3">
        <v>90.5</v>
      </c>
      <c r="AG3">
        <v>9.09</v>
      </c>
      <c r="AH3">
        <v>31.1</v>
      </c>
      <c r="AI3">
        <v>6.49</v>
      </c>
      <c r="AJ3">
        <v>0.62</v>
      </c>
      <c r="AK3">
        <v>5.92</v>
      </c>
      <c r="AL3">
        <v>1.2</v>
      </c>
      <c r="AM3">
        <v>7.1</v>
      </c>
      <c r="AN3">
        <v>1.42</v>
      </c>
      <c r="AO3">
        <v>3.99</v>
      </c>
      <c r="AP3">
        <v>0.56999999999999995</v>
      </c>
      <c r="AQ3">
        <v>3.3</v>
      </c>
      <c r="AR3">
        <v>0.46</v>
      </c>
      <c r="AS3">
        <v>6.2141779788838614</v>
      </c>
      <c r="AT3">
        <v>7.32484076433121E-2</v>
      </c>
      <c r="AU3">
        <v>0.20868167202572346</v>
      </c>
    </row>
    <row r="4" spans="1:47" x14ac:dyDescent="0.3">
      <c r="A4" t="s">
        <v>3</v>
      </c>
      <c r="B4">
        <v>346</v>
      </c>
      <c r="C4">
        <v>1.2</v>
      </c>
      <c r="D4">
        <v>0.08</v>
      </c>
      <c r="E4">
        <v>0.1</v>
      </c>
      <c r="F4">
        <v>4.4000000000000004</v>
      </c>
      <c r="G4">
        <v>14</v>
      </c>
      <c r="H4">
        <v>5</v>
      </c>
      <c r="I4">
        <v>8</v>
      </c>
      <c r="J4">
        <v>15.5</v>
      </c>
      <c r="K4">
        <v>1.2</v>
      </c>
      <c r="L4">
        <v>6.73</v>
      </c>
      <c r="M4">
        <v>0.2</v>
      </c>
      <c r="N4">
        <v>11.2</v>
      </c>
      <c r="O4">
        <v>6</v>
      </c>
      <c r="P4">
        <v>32</v>
      </c>
      <c r="Q4">
        <v>434</v>
      </c>
      <c r="R4">
        <v>6</v>
      </c>
      <c r="S4">
        <v>9.1999999999999993</v>
      </c>
      <c r="T4">
        <v>69.7</v>
      </c>
      <c r="U4">
        <v>1.04</v>
      </c>
      <c r="V4">
        <v>44.3</v>
      </c>
      <c r="W4">
        <v>2.4</v>
      </c>
      <c r="X4">
        <v>4.8</v>
      </c>
      <c r="Y4">
        <v>25.6</v>
      </c>
      <c r="Z4">
        <v>1.05</v>
      </c>
      <c r="AA4">
        <v>20</v>
      </c>
      <c r="AB4">
        <v>209</v>
      </c>
      <c r="AC4">
        <v>9.2291666666666661</v>
      </c>
      <c r="AD4">
        <v>43.9</v>
      </c>
      <c r="AE4">
        <v>36.200000000000003</v>
      </c>
      <c r="AF4">
        <v>95.9</v>
      </c>
      <c r="AG4">
        <v>9.41</v>
      </c>
      <c r="AH4">
        <v>31.4</v>
      </c>
      <c r="AI4">
        <v>6.66</v>
      </c>
      <c r="AJ4">
        <v>0.63</v>
      </c>
      <c r="AK4">
        <v>6.53</v>
      </c>
      <c r="AL4">
        <v>1.1399999999999999</v>
      </c>
      <c r="AM4">
        <v>7.39</v>
      </c>
      <c r="AN4">
        <v>1.5</v>
      </c>
      <c r="AO4">
        <v>4.09</v>
      </c>
      <c r="AP4">
        <v>0.59</v>
      </c>
      <c r="AQ4">
        <v>3.5</v>
      </c>
      <c r="AR4">
        <v>0.48</v>
      </c>
      <c r="AS4">
        <v>6.2266857962697273</v>
      </c>
      <c r="AT4">
        <v>7.1322436849925702E-2</v>
      </c>
      <c r="AU4">
        <v>0.21210191082802549</v>
      </c>
    </row>
    <row r="6" spans="1:47" x14ac:dyDescent="0.3">
      <c r="A6" t="s">
        <v>109</v>
      </c>
      <c r="B6" s="36">
        <f>B2/B$2*100</f>
        <v>100</v>
      </c>
      <c r="C6" s="36">
        <f t="shared" ref="C6:AU6" si="0">C2/C$2*100</f>
        <v>100</v>
      </c>
      <c r="D6" s="36">
        <f t="shared" si="0"/>
        <v>100</v>
      </c>
      <c r="E6" s="36">
        <f t="shared" si="0"/>
        <v>100</v>
      </c>
      <c r="F6" s="36">
        <f t="shared" si="0"/>
        <v>100</v>
      </c>
      <c r="G6" s="36">
        <f t="shared" si="0"/>
        <v>100</v>
      </c>
      <c r="H6" s="36">
        <f t="shared" si="0"/>
        <v>100</v>
      </c>
      <c r="I6" s="36">
        <f t="shared" si="0"/>
        <v>100</v>
      </c>
      <c r="J6" s="36">
        <f t="shared" si="0"/>
        <v>100</v>
      </c>
      <c r="K6" s="36">
        <f t="shared" si="0"/>
        <v>100</v>
      </c>
      <c r="L6" s="36">
        <f t="shared" si="0"/>
        <v>100</v>
      </c>
      <c r="M6" s="36">
        <f t="shared" si="0"/>
        <v>100</v>
      </c>
      <c r="N6" s="36">
        <f t="shared" si="0"/>
        <v>100</v>
      </c>
      <c r="O6" s="36">
        <f t="shared" si="0"/>
        <v>100</v>
      </c>
      <c r="P6" s="36">
        <f t="shared" si="0"/>
        <v>100</v>
      </c>
      <c r="Q6" s="36">
        <f t="shared" si="0"/>
        <v>100</v>
      </c>
      <c r="R6" s="36">
        <f t="shared" si="0"/>
        <v>100</v>
      </c>
      <c r="S6" s="36">
        <f t="shared" si="0"/>
        <v>100</v>
      </c>
      <c r="T6" s="36">
        <f t="shared" si="0"/>
        <v>100</v>
      </c>
      <c r="U6" s="36">
        <f t="shared" si="0"/>
        <v>100</v>
      </c>
      <c r="V6" s="36">
        <f t="shared" si="0"/>
        <v>100</v>
      </c>
      <c r="W6" s="36">
        <f t="shared" si="0"/>
        <v>100</v>
      </c>
      <c r="X6" s="36">
        <f t="shared" si="0"/>
        <v>100</v>
      </c>
      <c r="Y6" s="36">
        <f t="shared" si="0"/>
        <v>100</v>
      </c>
      <c r="Z6" s="36">
        <f t="shared" si="0"/>
        <v>100</v>
      </c>
      <c r="AA6" s="36">
        <f t="shared" si="0"/>
        <v>100</v>
      </c>
      <c r="AB6" s="36">
        <f t="shared" si="0"/>
        <v>100</v>
      </c>
      <c r="AC6" s="36">
        <f t="shared" si="0"/>
        <v>100</v>
      </c>
      <c r="AD6" s="36">
        <f t="shared" si="0"/>
        <v>100</v>
      </c>
      <c r="AE6" s="36">
        <f t="shared" si="0"/>
        <v>100</v>
      </c>
      <c r="AF6" s="36">
        <f t="shared" si="0"/>
        <v>100</v>
      </c>
      <c r="AG6" s="36">
        <f t="shared" si="0"/>
        <v>100</v>
      </c>
      <c r="AH6" s="36">
        <f t="shared" si="0"/>
        <v>100</v>
      </c>
      <c r="AI6" s="36">
        <f t="shared" si="0"/>
        <v>100</v>
      </c>
      <c r="AJ6" s="36">
        <f t="shared" si="0"/>
        <v>100</v>
      </c>
      <c r="AK6" s="36">
        <f t="shared" si="0"/>
        <v>100</v>
      </c>
      <c r="AL6" s="36">
        <f t="shared" si="0"/>
        <v>100</v>
      </c>
      <c r="AM6" s="36">
        <f t="shared" si="0"/>
        <v>100</v>
      </c>
      <c r="AN6" s="36">
        <f t="shared" si="0"/>
        <v>100</v>
      </c>
      <c r="AO6" s="36">
        <f t="shared" si="0"/>
        <v>100</v>
      </c>
      <c r="AP6" s="36">
        <f t="shared" si="0"/>
        <v>100</v>
      </c>
      <c r="AQ6" s="36">
        <f t="shared" si="0"/>
        <v>100</v>
      </c>
      <c r="AR6" s="36">
        <f t="shared" si="0"/>
        <v>100</v>
      </c>
      <c r="AS6" s="36">
        <f t="shared" si="0"/>
        <v>100</v>
      </c>
      <c r="AT6" s="36">
        <f t="shared" si="0"/>
        <v>100</v>
      </c>
      <c r="AU6" s="36">
        <f t="shared" si="0"/>
        <v>100</v>
      </c>
    </row>
    <row r="7" spans="1:47" x14ac:dyDescent="0.3">
      <c r="A7" t="s">
        <v>110</v>
      </c>
      <c r="B7" s="36">
        <f t="shared" ref="B7:AU8" si="1">B3/B$2*100</f>
        <v>77.185017026106692</v>
      </c>
      <c r="C7" s="36">
        <f t="shared" si="1"/>
        <v>33.333333333333329</v>
      </c>
      <c r="D7" s="36">
        <f t="shared" si="1"/>
        <v>300</v>
      </c>
      <c r="E7" s="36">
        <f t="shared" si="1"/>
        <v>100</v>
      </c>
      <c r="F7" s="36">
        <f t="shared" si="1"/>
        <v>79.629629629629619</v>
      </c>
      <c r="G7" s="36">
        <f t="shared" si="1"/>
        <v>93.75</v>
      </c>
      <c r="H7" s="36">
        <f t="shared" si="1"/>
        <v>30.35369774919614</v>
      </c>
      <c r="I7" s="36">
        <f t="shared" si="1"/>
        <v>400</v>
      </c>
      <c r="J7" s="36">
        <f t="shared" si="1"/>
        <v>87.79069767441861</v>
      </c>
      <c r="K7" s="36">
        <f t="shared" si="1"/>
        <v>94.339622641509436</v>
      </c>
      <c r="L7" s="36">
        <f t="shared" si="1"/>
        <v>100.15948963317385</v>
      </c>
      <c r="M7" s="36">
        <f t="shared" si="1"/>
        <v>133.33333333333331</v>
      </c>
      <c r="N7" s="36">
        <f t="shared" si="1"/>
        <v>96.000000000000014</v>
      </c>
      <c r="O7" s="36">
        <f t="shared" si="1"/>
        <v>100</v>
      </c>
      <c r="P7" s="36">
        <f t="shared" si="1"/>
        <v>86.111111111111114</v>
      </c>
      <c r="Q7" s="36">
        <f t="shared" si="1"/>
        <v>96.149358226371064</v>
      </c>
      <c r="R7" s="36">
        <f t="shared" si="1"/>
        <v>88.111888111888106</v>
      </c>
      <c r="S7" s="36">
        <f t="shared" si="1"/>
        <v>91.666666666666657</v>
      </c>
      <c r="T7" s="36">
        <f t="shared" si="1"/>
        <v>62.547169811320757</v>
      </c>
      <c r="U7" s="36">
        <f t="shared" si="1"/>
        <v>85.477178423236509</v>
      </c>
      <c r="V7" s="36">
        <f t="shared" si="1"/>
        <v>91.684434968017058</v>
      </c>
      <c r="W7" s="36">
        <f t="shared" si="1"/>
        <v>109.09090909090908</v>
      </c>
      <c r="X7" s="36">
        <f t="shared" si="1"/>
        <v>61.933739012846523</v>
      </c>
      <c r="Y7" s="36">
        <f t="shared" si="1"/>
        <v>81.566068515497562</v>
      </c>
      <c r="Z7" s="36">
        <f t="shared" si="1"/>
        <v>100</v>
      </c>
      <c r="AA7" s="36">
        <f t="shared" si="1"/>
        <v>66.666666666666657</v>
      </c>
      <c r="AB7" s="36">
        <f t="shared" si="1"/>
        <v>104.83460559796438</v>
      </c>
      <c r="AC7" s="36">
        <f t="shared" si="1"/>
        <v>148.03633113285724</v>
      </c>
      <c r="AD7" s="36">
        <f t="shared" si="1"/>
        <v>87.950566426364588</v>
      </c>
      <c r="AE7" s="36">
        <f t="shared" si="1"/>
        <v>68.35443037974683</v>
      </c>
      <c r="AF7" s="36">
        <f t="shared" si="1"/>
        <v>87.864077669902912</v>
      </c>
      <c r="AG7" s="36">
        <f t="shared" si="1"/>
        <v>71.574803149606296</v>
      </c>
      <c r="AH7" s="36">
        <f t="shared" si="1"/>
        <v>72.578763127187869</v>
      </c>
      <c r="AI7" s="36">
        <f t="shared" si="1"/>
        <v>70.428648941942484</v>
      </c>
      <c r="AJ7" s="36">
        <f t="shared" si="1"/>
        <v>78.48101265822784</v>
      </c>
      <c r="AK7" s="36">
        <f t="shared" si="1"/>
        <v>75.703324808184135</v>
      </c>
      <c r="AL7" s="36">
        <f t="shared" si="1"/>
        <v>90.225563909774436</v>
      </c>
      <c r="AM7" s="36">
        <f t="shared" si="1"/>
        <v>88.473520249221167</v>
      </c>
      <c r="AN7" s="36">
        <f t="shared" si="1"/>
        <v>91.909385113268598</v>
      </c>
      <c r="AO7" s="36">
        <f t="shared" si="1"/>
        <v>88.8641425389755</v>
      </c>
      <c r="AP7" s="36">
        <f t="shared" si="1"/>
        <v>91.199999999999989</v>
      </c>
      <c r="AQ7" s="36">
        <f t="shared" si="1"/>
        <v>80.389768574908643</v>
      </c>
      <c r="AR7" s="36">
        <f t="shared" si="1"/>
        <v>91.089108910891099</v>
      </c>
      <c r="AS7" s="36">
        <f t="shared" si="1"/>
        <v>153.72295583703365</v>
      </c>
      <c r="AT7" s="36">
        <f t="shared" si="1"/>
        <v>90.944062559122159</v>
      </c>
      <c r="AU7" s="36">
        <f t="shared" si="1"/>
        <v>97.03754363865707</v>
      </c>
    </row>
    <row r="8" spans="1:47" x14ac:dyDescent="0.3">
      <c r="A8" t="s">
        <v>111</v>
      </c>
      <c r="B8" s="36">
        <f t="shared" si="1"/>
        <v>78.547105561861514</v>
      </c>
      <c r="C8" s="36">
        <f t="shared" si="1"/>
        <v>40</v>
      </c>
      <c r="D8" s="36">
        <f t="shared" si="1"/>
        <v>400</v>
      </c>
      <c r="E8" s="36">
        <f t="shared" si="1"/>
        <v>100</v>
      </c>
      <c r="F8" s="36">
        <f t="shared" si="1"/>
        <v>81.481481481481495</v>
      </c>
      <c r="G8" s="36">
        <f t="shared" si="1"/>
        <v>87.5</v>
      </c>
      <c r="H8" s="36">
        <f t="shared" si="1"/>
        <v>32.154340836012864</v>
      </c>
      <c r="I8" s="36">
        <f t="shared" si="1"/>
        <v>400</v>
      </c>
      <c r="J8" s="36">
        <f t="shared" si="1"/>
        <v>90.116279069767444</v>
      </c>
      <c r="K8" s="36">
        <f t="shared" si="1"/>
        <v>90.566037735849065</v>
      </c>
      <c r="L8" s="36">
        <f t="shared" si="1"/>
        <v>107.33652312599682</v>
      </c>
      <c r="M8" s="36">
        <f t="shared" si="1"/>
        <v>66.666666666666657</v>
      </c>
      <c r="N8" s="36">
        <f t="shared" si="1"/>
        <v>99.555555555555557</v>
      </c>
      <c r="O8" s="36">
        <f t="shared" si="1"/>
        <v>100</v>
      </c>
      <c r="P8" s="36">
        <f t="shared" si="1"/>
        <v>88.888888888888886</v>
      </c>
      <c r="Q8" s="36">
        <f t="shared" si="1"/>
        <v>101.28354725787632</v>
      </c>
      <c r="R8" s="36">
        <f t="shared" si="1"/>
        <v>83.91608391608392</v>
      </c>
      <c r="S8" s="36">
        <f t="shared" si="1"/>
        <v>95.833333333333314</v>
      </c>
      <c r="T8" s="36">
        <f t="shared" si="1"/>
        <v>65.754716981132077</v>
      </c>
      <c r="U8" s="36">
        <f t="shared" si="1"/>
        <v>86.307053941908705</v>
      </c>
      <c r="V8" s="36">
        <f t="shared" si="1"/>
        <v>94.456289978678029</v>
      </c>
      <c r="W8" s="36">
        <f t="shared" si="1"/>
        <v>109.09090909090908</v>
      </c>
      <c r="X8" s="36">
        <f t="shared" si="1"/>
        <v>64.908722109533471</v>
      </c>
      <c r="Y8" s="36">
        <f t="shared" si="1"/>
        <v>83.523654159869494</v>
      </c>
      <c r="Z8" s="36">
        <f t="shared" si="1"/>
        <v>105</v>
      </c>
      <c r="AA8" s="36">
        <f t="shared" si="1"/>
        <v>66.666666666666657</v>
      </c>
      <c r="AB8" s="36">
        <f t="shared" si="1"/>
        <v>106.3613231552163</v>
      </c>
      <c r="AC8" s="36">
        <f t="shared" si="1"/>
        <v>145.52172174840086</v>
      </c>
      <c r="AD8" s="36">
        <f t="shared" si="1"/>
        <v>90.42224510813594</v>
      </c>
      <c r="AE8" s="36">
        <f t="shared" si="1"/>
        <v>70.496592015579367</v>
      </c>
      <c r="AF8" s="36">
        <f t="shared" si="1"/>
        <v>93.106796116504867</v>
      </c>
      <c r="AG8" s="36">
        <f t="shared" si="1"/>
        <v>74.094488188976385</v>
      </c>
      <c r="AH8" s="36">
        <f t="shared" si="1"/>
        <v>73.278879813302225</v>
      </c>
      <c r="AI8" s="36">
        <f t="shared" si="1"/>
        <v>72.273467173087354</v>
      </c>
      <c r="AJ8" s="36">
        <f t="shared" si="1"/>
        <v>79.746835443037966</v>
      </c>
      <c r="AK8" s="36">
        <f t="shared" si="1"/>
        <v>83.503836317135551</v>
      </c>
      <c r="AL8" s="36">
        <f t="shared" si="1"/>
        <v>85.714285714285694</v>
      </c>
      <c r="AM8" s="36">
        <f t="shared" si="1"/>
        <v>92.087227414330215</v>
      </c>
      <c r="AN8" s="36">
        <f t="shared" si="1"/>
        <v>97.087378640776706</v>
      </c>
      <c r="AO8" s="36">
        <f t="shared" si="1"/>
        <v>91.091314031180389</v>
      </c>
      <c r="AP8" s="36">
        <f t="shared" si="1"/>
        <v>94.399999999999991</v>
      </c>
      <c r="AQ8" s="36">
        <f t="shared" si="1"/>
        <v>85.261875761266737</v>
      </c>
      <c r="AR8" s="36">
        <f t="shared" si="1"/>
        <v>95.049504950495049</v>
      </c>
      <c r="AS8" s="36">
        <f t="shared" si="1"/>
        <v>154.03236742230831</v>
      </c>
      <c r="AT8" s="36">
        <f t="shared" si="1"/>
        <v>88.552807732482009</v>
      </c>
      <c r="AU8" s="36">
        <f t="shared" si="1"/>
        <v>98.627963960725893</v>
      </c>
    </row>
    <row r="11" spans="1:47" x14ac:dyDescent="0.3">
      <c r="A11" t="s">
        <v>126</v>
      </c>
      <c r="B11" t="s">
        <v>112</v>
      </c>
      <c r="C11" t="s">
        <v>113</v>
      </c>
      <c r="D11" t="s">
        <v>114</v>
      </c>
      <c r="E11" t="s">
        <v>115</v>
      </c>
      <c r="F11" t="s">
        <v>116</v>
      </c>
      <c r="G11" t="s">
        <v>117</v>
      </c>
      <c r="H11" t="s">
        <v>118</v>
      </c>
      <c r="I11" t="s">
        <v>119</v>
      </c>
      <c r="J11" t="s">
        <v>60</v>
      </c>
      <c r="K11" t="s">
        <v>61</v>
      </c>
      <c r="L11" t="s">
        <v>62</v>
      </c>
      <c r="M11" t="s">
        <v>120</v>
      </c>
      <c r="N11" t="s">
        <v>63</v>
      </c>
      <c r="O11" t="s">
        <v>64</v>
      </c>
      <c r="P11" t="s">
        <v>121</v>
      </c>
      <c r="Q11" t="s">
        <v>122</v>
      </c>
      <c r="R11" t="s">
        <v>65</v>
      </c>
      <c r="S11" t="s">
        <v>66</v>
      </c>
      <c r="T11" t="s">
        <v>67</v>
      </c>
      <c r="U11" t="s">
        <v>68</v>
      </c>
      <c r="V11" t="s">
        <v>123</v>
      </c>
      <c r="W11" t="s">
        <v>70</v>
      </c>
      <c r="X11" t="s">
        <v>72</v>
      </c>
      <c r="Y11" t="s">
        <v>73</v>
      </c>
      <c r="Z11" t="s">
        <v>124</v>
      </c>
      <c r="AA11" t="s">
        <v>125</v>
      </c>
    </row>
  </sheetData>
  <conditionalFormatting sqref="A6:A8 A1:AU4 A11">
    <cfRule type="cellIs" dxfId="1" priority="1" operator="lessThan">
      <formula>0.1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zoomScale="140" zoomScaleNormal="140" workbookViewId="0">
      <selection activeCell="F4" sqref="F4"/>
    </sheetView>
  </sheetViews>
  <sheetFormatPr defaultColWidth="11" defaultRowHeight="15.6" x14ac:dyDescent="0.3"/>
  <sheetData>
    <row r="1" spans="1:5" x14ac:dyDescent="0.3">
      <c r="B1" s="52" t="s">
        <v>79</v>
      </c>
      <c r="C1" s="53"/>
      <c r="D1" s="53"/>
      <c r="E1" t="s">
        <v>100</v>
      </c>
    </row>
    <row r="2" spans="1:5" x14ac:dyDescent="0.3">
      <c r="A2" t="s">
        <v>77</v>
      </c>
      <c r="B2" s="25" t="s">
        <v>80</v>
      </c>
      <c r="C2" s="26" t="s">
        <v>81</v>
      </c>
      <c r="D2" s="26" t="s">
        <v>82</v>
      </c>
      <c r="E2" s="40"/>
    </row>
    <row r="3" spans="1:5" x14ac:dyDescent="0.3">
      <c r="A3" t="s">
        <v>4</v>
      </c>
      <c r="B3" s="27">
        <v>72.710000000000008</v>
      </c>
      <c r="C3" s="27">
        <v>73.820000000000007</v>
      </c>
      <c r="D3" s="27">
        <v>74.33</v>
      </c>
      <c r="E3" s="41">
        <v>0.01</v>
      </c>
    </row>
    <row r="4" spans="1:5" x14ac:dyDescent="0.3">
      <c r="A4" t="s">
        <v>5</v>
      </c>
      <c r="B4" s="27">
        <v>0.4</v>
      </c>
      <c r="C4" s="27">
        <v>0.40999999999999992</v>
      </c>
      <c r="D4" s="27">
        <v>0.35</v>
      </c>
      <c r="E4" s="37">
        <v>0.01</v>
      </c>
    </row>
    <row r="5" spans="1:5" x14ac:dyDescent="0.3">
      <c r="A5" t="s">
        <v>6</v>
      </c>
      <c r="B5" s="27">
        <v>13.46</v>
      </c>
      <c r="C5" s="27">
        <v>12.850000000000001</v>
      </c>
      <c r="D5" s="27">
        <v>12.780000000000001</v>
      </c>
      <c r="E5" s="41">
        <v>0.01</v>
      </c>
    </row>
    <row r="6" spans="1:5" x14ac:dyDescent="0.3">
      <c r="A6" t="s">
        <v>7</v>
      </c>
      <c r="B6" s="27">
        <v>0.9495399425935982</v>
      </c>
      <c r="C6" s="27">
        <v>1.1887306927664782</v>
      </c>
      <c r="D6" s="27">
        <v>1.076534151732959</v>
      </c>
      <c r="E6" s="41">
        <v>0.01</v>
      </c>
    </row>
    <row r="7" spans="1:5" x14ac:dyDescent="0.3">
      <c r="A7" t="s">
        <v>8</v>
      </c>
      <c r="B7" s="27">
        <v>2.0150000000000001</v>
      </c>
      <c r="C7" s="27">
        <v>1.54</v>
      </c>
      <c r="D7" s="27">
        <v>1.29</v>
      </c>
      <c r="E7" s="42">
        <v>0.1</v>
      </c>
    </row>
    <row r="8" spans="1:5" x14ac:dyDescent="0.3">
      <c r="A8" t="s">
        <v>9</v>
      </c>
      <c r="B8" s="27">
        <v>0.57499999999999996</v>
      </c>
      <c r="C8" s="27">
        <v>0.56000000000000005</v>
      </c>
      <c r="D8" s="27">
        <v>0.5</v>
      </c>
      <c r="E8" s="41">
        <v>0.01</v>
      </c>
    </row>
    <row r="9" spans="1:5" x14ac:dyDescent="0.3">
      <c r="A9" t="s">
        <v>10</v>
      </c>
      <c r="B9" s="27">
        <v>4.0000000000000008E-2</v>
      </c>
      <c r="C9" s="27">
        <v>3.0000000000000002E-2</v>
      </c>
      <c r="D9" s="27">
        <v>2.0000000000000004E-2</v>
      </c>
      <c r="E9" s="41">
        <v>0.01</v>
      </c>
    </row>
    <row r="10" spans="1:5" x14ac:dyDescent="0.3">
      <c r="A10" t="s">
        <v>11</v>
      </c>
      <c r="B10" s="27">
        <v>1.4849999999999999</v>
      </c>
      <c r="C10" s="27">
        <v>1.4799999999999998</v>
      </c>
      <c r="D10" s="27">
        <v>1.02</v>
      </c>
      <c r="E10" s="41">
        <v>0.01</v>
      </c>
    </row>
    <row r="11" spans="1:5" x14ac:dyDescent="0.3">
      <c r="A11" t="s">
        <v>12</v>
      </c>
      <c r="B11" s="27">
        <v>2.2199999999999998</v>
      </c>
      <c r="C11" s="27">
        <v>2.04</v>
      </c>
      <c r="D11" s="27">
        <v>2.1500000000000004</v>
      </c>
      <c r="E11" s="41">
        <v>0.01</v>
      </c>
    </row>
    <row r="12" spans="1:5" x14ac:dyDescent="0.3">
      <c r="A12" t="s">
        <v>13</v>
      </c>
      <c r="B12" s="27">
        <v>5.46</v>
      </c>
      <c r="C12" s="27">
        <v>5.3800000000000008</v>
      </c>
      <c r="D12" s="27">
        <v>5.78</v>
      </c>
      <c r="E12" s="43">
        <v>1E-3</v>
      </c>
    </row>
    <row r="13" spans="1:5" x14ac:dyDescent="0.3">
      <c r="A13" t="s">
        <v>14</v>
      </c>
      <c r="B13" s="27">
        <v>0.111</v>
      </c>
      <c r="C13" s="27">
        <v>0.11200000000000002</v>
      </c>
      <c r="D13" s="27">
        <v>0.14899999999999999</v>
      </c>
      <c r="E13" s="43">
        <v>1E-3</v>
      </c>
    </row>
    <row r="14" spans="1:5" x14ac:dyDescent="0.3">
      <c r="A14" t="s">
        <v>15</v>
      </c>
      <c r="B14" s="27">
        <v>4.5000000000000005E-2</v>
      </c>
      <c r="C14" s="27">
        <v>9.0000000000000011E-2</v>
      </c>
      <c r="D14" s="27">
        <v>0.03</v>
      </c>
      <c r="E14" s="41">
        <v>0.01</v>
      </c>
    </row>
    <row r="15" spans="1:5" x14ac:dyDescent="0.3">
      <c r="A15" t="s">
        <v>16</v>
      </c>
      <c r="B15" s="27">
        <v>2.0000000000000004E-2</v>
      </c>
      <c r="C15" s="27">
        <v>2.0000000000000004E-2</v>
      </c>
      <c r="D15" s="27">
        <v>2.0000000000000004E-2</v>
      </c>
      <c r="E15" s="41">
        <v>0.01</v>
      </c>
    </row>
    <row r="16" spans="1:5" x14ac:dyDescent="0.3">
      <c r="A16" t="s">
        <v>17</v>
      </c>
      <c r="B16" s="27">
        <v>0.03</v>
      </c>
      <c r="C16" s="27">
        <v>0.03</v>
      </c>
      <c r="D16" s="27">
        <v>0.03</v>
      </c>
      <c r="E16" s="41">
        <v>0.01</v>
      </c>
    </row>
    <row r="17" spans="1:5" x14ac:dyDescent="0.3">
      <c r="A17" t="s">
        <v>18</v>
      </c>
      <c r="B17" s="27">
        <v>6.0000000000000001E-3</v>
      </c>
      <c r="C17" s="27">
        <v>6.0000000000000001E-3</v>
      </c>
      <c r="D17" s="27">
        <v>5.0000000000000001E-3</v>
      </c>
      <c r="E17" s="43">
        <v>1E-3</v>
      </c>
    </row>
    <row r="18" spans="1:5" x14ac:dyDescent="0.3">
      <c r="A18" t="s">
        <v>19</v>
      </c>
      <c r="B18" s="27">
        <v>3.4000000000000002E-2</v>
      </c>
      <c r="C18" s="27">
        <v>1.4E-2</v>
      </c>
      <c r="D18" s="27">
        <v>8.0000000000000002E-3</v>
      </c>
      <c r="E18" s="43">
        <v>1E-3</v>
      </c>
    </row>
    <row r="19" spans="1:5" x14ac:dyDescent="0.3">
      <c r="A19" t="s">
        <v>20</v>
      </c>
      <c r="B19" s="27">
        <v>0.13</v>
      </c>
      <c r="C19" s="27">
        <v>0.15</v>
      </c>
      <c r="D19" s="27">
        <v>0.09</v>
      </c>
      <c r="E19" s="41">
        <v>0.01</v>
      </c>
    </row>
    <row r="20" spans="1:5" x14ac:dyDescent="0.3">
      <c r="A20" t="s">
        <v>21</v>
      </c>
      <c r="B20" s="27">
        <v>0.15</v>
      </c>
      <c r="C20" s="27">
        <v>0.31</v>
      </c>
      <c r="D20" s="27">
        <v>0.34999999999999992</v>
      </c>
      <c r="E20" s="44">
        <v>0.01</v>
      </c>
    </row>
    <row r="21" spans="1:5" x14ac:dyDescent="0.3">
      <c r="A21" s="24" t="s">
        <v>22</v>
      </c>
      <c r="B21" s="28">
        <v>99.840539942593637</v>
      </c>
      <c r="C21" s="28">
        <v>100.03073069276651</v>
      </c>
      <c r="D21" s="28">
        <v>99.978534151732944</v>
      </c>
      <c r="E21" s="28"/>
    </row>
    <row r="22" spans="1:5" x14ac:dyDescent="0.3">
      <c r="A22" t="s">
        <v>24</v>
      </c>
      <c r="B22">
        <v>2.65</v>
      </c>
      <c r="C22">
        <v>2.65</v>
      </c>
      <c r="D22">
        <v>2.6</v>
      </c>
      <c r="E22" s="37">
        <v>0.01</v>
      </c>
    </row>
    <row r="24" spans="1:5" x14ac:dyDescent="0.3">
      <c r="A24" t="s">
        <v>23</v>
      </c>
      <c r="B24" s="27">
        <v>1.4686306601200221</v>
      </c>
      <c r="C24" s="27">
        <v>1.4438202247191012</v>
      </c>
      <c r="D24" s="27">
        <v>1.4279329608938547</v>
      </c>
    </row>
    <row r="25" spans="1:5" x14ac:dyDescent="0.3">
      <c r="A25" t="s">
        <v>78</v>
      </c>
      <c r="B25" s="27">
        <v>2.3061967000262942</v>
      </c>
      <c r="C25" s="27">
        <v>1.4395769518249451</v>
      </c>
      <c r="D25" s="27">
        <v>1.331556315198648</v>
      </c>
    </row>
    <row r="27" spans="1:5" x14ac:dyDescent="0.3">
      <c r="A27" s="24" t="s">
        <v>0</v>
      </c>
      <c r="B27" s="30" t="s">
        <v>98</v>
      </c>
      <c r="C27" s="30" t="s">
        <v>2</v>
      </c>
      <c r="D27" s="30" t="s">
        <v>3</v>
      </c>
      <c r="E27" t="s">
        <v>100</v>
      </c>
    </row>
    <row r="28" spans="1:5" x14ac:dyDescent="0.3">
      <c r="A28" t="s">
        <v>25</v>
      </c>
      <c r="B28" s="31" t="s">
        <v>99</v>
      </c>
      <c r="C28" s="32" t="s">
        <v>99</v>
      </c>
      <c r="D28" s="32" t="s">
        <v>99</v>
      </c>
      <c r="E28" s="33">
        <v>0.1</v>
      </c>
    </row>
    <row r="29" spans="1:5" x14ac:dyDescent="0.3">
      <c r="A29" t="s">
        <v>26</v>
      </c>
      <c r="B29" s="34" t="s">
        <v>99</v>
      </c>
      <c r="C29" s="32">
        <v>0.2</v>
      </c>
      <c r="D29" s="32">
        <v>0.2</v>
      </c>
      <c r="E29" s="33">
        <v>0.2</v>
      </c>
    </row>
    <row r="30" spans="1:5" x14ac:dyDescent="0.3">
      <c r="A30" t="s">
        <v>27</v>
      </c>
      <c r="B30" s="31">
        <v>440.5</v>
      </c>
      <c r="C30" s="32">
        <v>340</v>
      </c>
      <c r="D30" s="32">
        <v>346</v>
      </c>
      <c r="E30" s="33">
        <v>0.5</v>
      </c>
    </row>
    <row r="31" spans="1:5" x14ac:dyDescent="0.3">
      <c r="A31" t="s">
        <v>28</v>
      </c>
      <c r="B31" s="31">
        <v>3</v>
      </c>
      <c r="C31" s="32">
        <v>1</v>
      </c>
      <c r="D31" s="32">
        <v>1.2</v>
      </c>
      <c r="E31" s="33">
        <v>0.2</v>
      </c>
    </row>
    <row r="32" spans="1:5" x14ac:dyDescent="0.3">
      <c r="A32" t="s">
        <v>29</v>
      </c>
      <c r="B32" s="31">
        <v>0.02</v>
      </c>
      <c r="C32" s="32">
        <v>0.06</v>
      </c>
      <c r="D32" s="32">
        <v>0.08</v>
      </c>
      <c r="E32" s="33">
        <v>0.02</v>
      </c>
    </row>
    <row r="33" spans="1:5" x14ac:dyDescent="0.3">
      <c r="A33" t="s">
        <v>30</v>
      </c>
      <c r="B33" s="31">
        <v>-0.1</v>
      </c>
      <c r="C33" s="32">
        <v>0.1</v>
      </c>
      <c r="D33" s="32">
        <v>0.1</v>
      </c>
      <c r="E33" s="33">
        <v>0.1</v>
      </c>
    </row>
    <row r="34" spans="1:5" x14ac:dyDescent="0.3">
      <c r="A34" t="s">
        <v>31</v>
      </c>
      <c r="B34" s="31">
        <v>5.4</v>
      </c>
      <c r="C34" s="32">
        <v>4.3</v>
      </c>
      <c r="D34" s="32">
        <v>4.4000000000000004</v>
      </c>
      <c r="E34" s="33">
        <v>0.1</v>
      </c>
    </row>
    <row r="35" spans="1:5" x14ac:dyDescent="0.3">
      <c r="A35" t="s">
        <v>32</v>
      </c>
      <c r="B35" s="31">
        <v>16</v>
      </c>
      <c r="C35" s="32">
        <v>15</v>
      </c>
      <c r="D35" s="32">
        <v>14</v>
      </c>
      <c r="E35" s="33">
        <v>1</v>
      </c>
    </row>
    <row r="36" spans="1:5" x14ac:dyDescent="0.3">
      <c r="A36" t="s">
        <v>33</v>
      </c>
      <c r="B36" s="31">
        <v>15.55</v>
      </c>
      <c r="C36" s="32">
        <v>4.72</v>
      </c>
      <c r="D36" s="32">
        <v>5</v>
      </c>
      <c r="E36" s="33">
        <v>0.01</v>
      </c>
    </row>
    <row r="37" spans="1:5" x14ac:dyDescent="0.3">
      <c r="A37" t="s">
        <v>34</v>
      </c>
      <c r="B37" s="31">
        <v>2</v>
      </c>
      <c r="C37" s="32">
        <v>8</v>
      </c>
      <c r="D37" s="32">
        <v>8</v>
      </c>
      <c r="E37" s="33">
        <v>2</v>
      </c>
    </row>
    <row r="38" spans="1:5" x14ac:dyDescent="0.3">
      <c r="A38" t="s">
        <v>35</v>
      </c>
      <c r="B38" s="31">
        <v>17.2</v>
      </c>
      <c r="C38" s="32">
        <v>15.1</v>
      </c>
      <c r="D38" s="32">
        <v>15.5</v>
      </c>
      <c r="E38" s="33">
        <v>0.1</v>
      </c>
    </row>
    <row r="39" spans="1:5" x14ac:dyDescent="0.3">
      <c r="A39" t="s">
        <v>36</v>
      </c>
      <c r="B39" s="31">
        <v>1.325</v>
      </c>
      <c r="C39" s="32">
        <v>1.25</v>
      </c>
      <c r="D39" s="32">
        <v>1.2</v>
      </c>
      <c r="E39" s="33">
        <v>0.05</v>
      </c>
    </row>
    <row r="40" spans="1:5" x14ac:dyDescent="0.3">
      <c r="A40" t="s">
        <v>37</v>
      </c>
      <c r="B40" s="31">
        <v>6.27</v>
      </c>
      <c r="C40" s="32">
        <v>6.28</v>
      </c>
      <c r="D40" s="32">
        <v>6.73</v>
      </c>
      <c r="E40" s="33">
        <v>0.01</v>
      </c>
    </row>
    <row r="41" spans="1:5" x14ac:dyDescent="0.3">
      <c r="A41" t="s">
        <v>38</v>
      </c>
      <c r="B41" s="31" t="s">
        <v>99</v>
      </c>
      <c r="C41" s="32" t="s">
        <v>99</v>
      </c>
      <c r="D41" s="32" t="s">
        <v>99</v>
      </c>
      <c r="E41" s="33">
        <v>0.05</v>
      </c>
    </row>
    <row r="42" spans="1:5" x14ac:dyDescent="0.3">
      <c r="A42" t="s">
        <v>39</v>
      </c>
      <c r="B42" s="34">
        <v>0.30000000000000004</v>
      </c>
      <c r="C42" s="32">
        <v>0.4</v>
      </c>
      <c r="D42" s="32">
        <v>0.2</v>
      </c>
      <c r="E42" s="33">
        <v>0.2</v>
      </c>
    </row>
    <row r="43" spans="1:5" x14ac:dyDescent="0.3">
      <c r="A43" t="s">
        <v>40</v>
      </c>
      <c r="B43" s="31">
        <v>11.25</v>
      </c>
      <c r="C43" s="32">
        <v>10.8</v>
      </c>
      <c r="D43" s="32">
        <v>11.2</v>
      </c>
      <c r="E43" s="33">
        <v>0.01</v>
      </c>
    </row>
    <row r="44" spans="1:5" x14ac:dyDescent="0.3">
      <c r="A44" t="s">
        <v>41</v>
      </c>
      <c r="B44" s="31">
        <v>6</v>
      </c>
      <c r="C44" s="32">
        <v>6</v>
      </c>
      <c r="D44" s="32">
        <v>6</v>
      </c>
      <c r="E44" s="33">
        <v>2</v>
      </c>
    </row>
    <row r="45" spans="1:5" x14ac:dyDescent="0.3">
      <c r="A45" t="s">
        <v>42</v>
      </c>
      <c r="B45" s="31">
        <v>36</v>
      </c>
      <c r="C45" s="32">
        <v>31</v>
      </c>
      <c r="D45" s="32">
        <v>32</v>
      </c>
      <c r="E45" s="33">
        <v>1</v>
      </c>
    </row>
    <row r="46" spans="1:5" x14ac:dyDescent="0.3">
      <c r="A46" t="s">
        <v>43</v>
      </c>
      <c r="B46" s="31">
        <v>428.5</v>
      </c>
      <c r="C46" s="32">
        <v>412</v>
      </c>
      <c r="D46" s="32">
        <v>434</v>
      </c>
      <c r="E46" s="33">
        <v>0.05</v>
      </c>
    </row>
    <row r="47" spans="1:5" x14ac:dyDescent="0.3">
      <c r="A47" t="s">
        <v>44</v>
      </c>
      <c r="B47" s="31" t="s">
        <v>99</v>
      </c>
      <c r="C47" s="32" t="s">
        <v>99</v>
      </c>
      <c r="D47" s="32" t="s">
        <v>99</v>
      </c>
      <c r="E47" s="33">
        <v>0.01</v>
      </c>
    </row>
    <row r="48" spans="1:5" x14ac:dyDescent="0.3">
      <c r="A48" t="s">
        <v>45</v>
      </c>
      <c r="B48" s="31" t="s">
        <v>99</v>
      </c>
      <c r="C48" s="32" t="s">
        <v>99</v>
      </c>
      <c r="D48" s="32" t="s">
        <v>99</v>
      </c>
      <c r="E48" s="33">
        <v>0.1</v>
      </c>
    </row>
    <row r="49" spans="1:5" x14ac:dyDescent="0.3">
      <c r="A49" t="s">
        <v>46</v>
      </c>
      <c r="B49" s="31">
        <v>7.15</v>
      </c>
      <c r="C49" s="32">
        <v>6.3</v>
      </c>
      <c r="D49" s="32">
        <v>6</v>
      </c>
      <c r="E49" s="33">
        <v>0.1</v>
      </c>
    </row>
    <row r="50" spans="1:5" x14ac:dyDescent="0.3">
      <c r="A50" t="s">
        <v>47</v>
      </c>
      <c r="B50" s="31" t="s">
        <v>99</v>
      </c>
      <c r="C50" s="32" t="s">
        <v>99</v>
      </c>
      <c r="D50" s="32" t="s">
        <v>99</v>
      </c>
      <c r="E50" s="33">
        <v>5</v>
      </c>
    </row>
    <row r="51" spans="1:5" x14ac:dyDescent="0.3">
      <c r="A51" t="s">
        <v>48</v>
      </c>
      <c r="B51" s="31">
        <v>9.6000000000000014</v>
      </c>
      <c r="C51" s="32">
        <v>8.8000000000000007</v>
      </c>
      <c r="D51" s="32">
        <v>9.1999999999999993</v>
      </c>
      <c r="E51" s="33">
        <v>0.2</v>
      </c>
    </row>
    <row r="52" spans="1:5" x14ac:dyDescent="0.3">
      <c r="A52" t="s">
        <v>49</v>
      </c>
      <c r="B52" s="31">
        <v>106</v>
      </c>
      <c r="C52" s="32">
        <v>66.3</v>
      </c>
      <c r="D52" s="32">
        <v>69.7</v>
      </c>
      <c r="E52" s="33">
        <v>0.1</v>
      </c>
    </row>
    <row r="53" spans="1:5" x14ac:dyDescent="0.3">
      <c r="A53" t="s">
        <v>50</v>
      </c>
      <c r="B53" s="31">
        <v>1.2050000000000001</v>
      </c>
      <c r="C53" s="32">
        <v>1.03</v>
      </c>
      <c r="D53" s="32">
        <v>1.04</v>
      </c>
      <c r="E53" s="33">
        <v>0.01</v>
      </c>
    </row>
    <row r="54" spans="1:5" x14ac:dyDescent="0.3">
      <c r="A54" t="s">
        <v>51</v>
      </c>
      <c r="B54" s="31" t="s">
        <v>99</v>
      </c>
      <c r="C54" s="32" t="s">
        <v>99</v>
      </c>
      <c r="D54" s="32" t="s">
        <v>99</v>
      </c>
      <c r="E54" s="33">
        <v>0.2</v>
      </c>
    </row>
    <row r="55" spans="1:5" x14ac:dyDescent="0.3">
      <c r="A55" t="s">
        <v>52</v>
      </c>
      <c r="B55" s="31">
        <v>46.9</v>
      </c>
      <c r="C55" s="32">
        <v>43</v>
      </c>
      <c r="D55" s="32">
        <v>44.3</v>
      </c>
      <c r="E55" s="33">
        <v>0.01</v>
      </c>
    </row>
    <row r="56" spans="1:5" x14ac:dyDescent="0.3">
      <c r="A56" t="s">
        <v>53</v>
      </c>
      <c r="B56" s="31">
        <v>2.2000000000000002</v>
      </c>
      <c r="C56" s="32">
        <v>2.4</v>
      </c>
      <c r="D56" s="32">
        <v>2.4</v>
      </c>
      <c r="E56" s="33">
        <v>0.2</v>
      </c>
    </row>
    <row r="57" spans="1:5" x14ac:dyDescent="0.3">
      <c r="A57" t="s">
        <v>54</v>
      </c>
      <c r="B57" s="34">
        <v>7.3949999999999996</v>
      </c>
      <c r="C57" s="32">
        <v>4.58</v>
      </c>
      <c r="D57" s="34">
        <v>4.8</v>
      </c>
      <c r="E57" s="33">
        <v>0.01</v>
      </c>
    </row>
    <row r="58" spans="1:5" x14ac:dyDescent="0.3">
      <c r="A58" t="s">
        <v>55</v>
      </c>
      <c r="B58" s="31">
        <v>30.65</v>
      </c>
      <c r="C58" s="32">
        <v>25</v>
      </c>
      <c r="D58" s="32">
        <v>25.6</v>
      </c>
      <c r="E58" s="33">
        <v>0.1</v>
      </c>
    </row>
    <row r="59" spans="1:5" x14ac:dyDescent="0.3">
      <c r="A59" t="s">
        <v>56</v>
      </c>
      <c r="B59" s="31">
        <v>1</v>
      </c>
      <c r="C59" s="32">
        <v>1</v>
      </c>
      <c r="D59" s="32">
        <v>1.05</v>
      </c>
      <c r="E59" s="33">
        <v>0.05</v>
      </c>
    </row>
    <row r="60" spans="1:5" x14ac:dyDescent="0.3">
      <c r="A60" t="s">
        <v>57</v>
      </c>
      <c r="B60" s="31">
        <v>30</v>
      </c>
      <c r="C60" s="32">
        <v>20</v>
      </c>
      <c r="D60" s="32">
        <v>20</v>
      </c>
      <c r="E60" s="33">
        <v>5</v>
      </c>
    </row>
    <row r="61" spans="1:5" x14ac:dyDescent="0.3">
      <c r="A61" t="s">
        <v>58</v>
      </c>
      <c r="B61" s="31">
        <v>196.5</v>
      </c>
      <c r="C61" s="32">
        <v>206</v>
      </c>
      <c r="D61" s="32">
        <v>209</v>
      </c>
      <c r="E61" s="33">
        <v>0.5</v>
      </c>
    </row>
    <row r="62" spans="1:5" x14ac:dyDescent="0.3">
      <c r="A62" t="s">
        <v>83</v>
      </c>
      <c r="B62" s="35">
        <v>6.3421230561189992</v>
      </c>
      <c r="C62" s="35">
        <v>9.3886462882096069</v>
      </c>
      <c r="D62" s="35">
        <v>9.2291666666666661</v>
      </c>
      <c r="E62" s="33"/>
    </row>
    <row r="63" spans="1:5" x14ac:dyDescent="0.3">
      <c r="A63" t="s">
        <v>59</v>
      </c>
      <c r="B63" s="31">
        <v>48.55</v>
      </c>
      <c r="C63" s="32">
        <v>42.7</v>
      </c>
      <c r="D63" s="32">
        <v>43.9</v>
      </c>
      <c r="E63" s="33">
        <v>0.02</v>
      </c>
    </row>
    <row r="64" spans="1:5" x14ac:dyDescent="0.3">
      <c r="B64" s="36"/>
      <c r="E64" s="37"/>
    </row>
    <row r="65" spans="1:5" x14ac:dyDescent="0.3">
      <c r="A65" t="s">
        <v>84</v>
      </c>
      <c r="B65" s="27">
        <v>51.35</v>
      </c>
      <c r="C65" s="27">
        <v>35.1</v>
      </c>
      <c r="D65" s="27">
        <v>36.200000000000003</v>
      </c>
      <c r="E65" s="37">
        <v>0.01</v>
      </c>
    </row>
    <row r="66" spans="1:5" x14ac:dyDescent="0.3">
      <c r="A66" t="s">
        <v>85</v>
      </c>
      <c r="B66" s="27">
        <v>103</v>
      </c>
      <c r="C66" s="27">
        <v>90.5</v>
      </c>
      <c r="D66" s="27">
        <v>95.9</v>
      </c>
      <c r="E66" s="37">
        <v>0.02</v>
      </c>
    </row>
    <row r="67" spans="1:5" x14ac:dyDescent="0.3">
      <c r="A67" t="s">
        <v>86</v>
      </c>
      <c r="B67" s="27">
        <v>12.7</v>
      </c>
      <c r="C67" s="27">
        <v>9.09</v>
      </c>
      <c r="D67" s="27">
        <v>9.41</v>
      </c>
      <c r="E67" s="37">
        <v>0.01</v>
      </c>
    </row>
    <row r="68" spans="1:5" x14ac:dyDescent="0.3">
      <c r="A68" t="s">
        <v>87</v>
      </c>
      <c r="B68" s="27">
        <v>42.849999999999994</v>
      </c>
      <c r="C68" s="27">
        <v>31.1</v>
      </c>
      <c r="D68" s="27">
        <v>31.4</v>
      </c>
      <c r="E68" s="37">
        <v>0.01</v>
      </c>
    </row>
    <row r="69" spans="1:5" x14ac:dyDescent="0.3">
      <c r="A69" t="s">
        <v>88</v>
      </c>
      <c r="B69" s="27">
        <v>9.2149999999999999</v>
      </c>
      <c r="C69" s="27">
        <v>6.49</v>
      </c>
      <c r="D69" s="27">
        <v>6.66</v>
      </c>
      <c r="E69" s="37">
        <v>0.01</v>
      </c>
    </row>
    <row r="70" spans="1:5" x14ac:dyDescent="0.3">
      <c r="A70" t="s">
        <v>89</v>
      </c>
      <c r="B70" s="27">
        <v>0.79</v>
      </c>
      <c r="C70" s="27">
        <v>0.62</v>
      </c>
      <c r="D70" s="27">
        <v>0.63</v>
      </c>
      <c r="E70" s="37">
        <v>0.01</v>
      </c>
    </row>
    <row r="71" spans="1:5" x14ac:dyDescent="0.3">
      <c r="A71" t="s">
        <v>90</v>
      </c>
      <c r="B71" s="27">
        <v>7.82</v>
      </c>
      <c r="C71" s="27">
        <v>5.92</v>
      </c>
      <c r="D71" s="27">
        <v>6.53</v>
      </c>
      <c r="E71" s="37">
        <v>0.01</v>
      </c>
    </row>
    <row r="72" spans="1:5" x14ac:dyDescent="0.3">
      <c r="A72" t="s">
        <v>91</v>
      </c>
      <c r="B72" s="27">
        <v>1.33</v>
      </c>
      <c r="C72" s="27">
        <v>1.2</v>
      </c>
      <c r="D72" s="27">
        <v>1.1399999999999999</v>
      </c>
      <c r="E72" s="37">
        <v>0.01</v>
      </c>
    </row>
    <row r="73" spans="1:5" x14ac:dyDescent="0.3">
      <c r="A73" t="s">
        <v>92</v>
      </c>
      <c r="B73" s="27">
        <v>8.0250000000000004</v>
      </c>
      <c r="C73" s="27">
        <v>7.1</v>
      </c>
      <c r="D73" s="27">
        <v>7.39</v>
      </c>
      <c r="E73" s="37">
        <v>0.01</v>
      </c>
    </row>
    <row r="74" spans="1:5" x14ac:dyDescent="0.3">
      <c r="A74" t="s">
        <v>93</v>
      </c>
      <c r="B74" s="27">
        <v>1.5449999999999999</v>
      </c>
      <c r="C74" s="27">
        <v>1.42</v>
      </c>
      <c r="D74" s="27">
        <v>1.5</v>
      </c>
      <c r="E74" s="37">
        <v>0.01</v>
      </c>
    </row>
    <row r="75" spans="1:5" x14ac:dyDescent="0.3">
      <c r="A75" t="s">
        <v>94</v>
      </c>
      <c r="B75" s="27">
        <v>4.49</v>
      </c>
      <c r="C75" s="27">
        <v>3.99</v>
      </c>
      <c r="D75" s="27">
        <v>4.09</v>
      </c>
      <c r="E75" s="37">
        <v>0.01</v>
      </c>
    </row>
    <row r="76" spans="1:5" x14ac:dyDescent="0.3">
      <c r="A76" t="s">
        <v>95</v>
      </c>
      <c r="B76" s="27">
        <v>0.625</v>
      </c>
      <c r="C76" s="27">
        <v>0.56999999999999995</v>
      </c>
      <c r="D76" s="27">
        <v>0.59</v>
      </c>
      <c r="E76" s="37">
        <v>0.01</v>
      </c>
    </row>
    <row r="77" spans="1:5" x14ac:dyDescent="0.3">
      <c r="A77" t="s">
        <v>96</v>
      </c>
      <c r="B77" s="27">
        <v>4.1050000000000004</v>
      </c>
      <c r="C77" s="27">
        <v>3.3</v>
      </c>
      <c r="D77" s="27">
        <v>3.5</v>
      </c>
      <c r="E77" s="37">
        <v>0.01</v>
      </c>
    </row>
    <row r="78" spans="1:5" x14ac:dyDescent="0.3">
      <c r="A78" t="s">
        <v>97</v>
      </c>
      <c r="B78" s="27">
        <v>0.505</v>
      </c>
      <c r="C78" s="27">
        <v>0.46</v>
      </c>
      <c r="D78" s="27">
        <v>0.48</v>
      </c>
      <c r="E78" s="37">
        <v>0.01</v>
      </c>
    </row>
    <row r="79" spans="1:5" x14ac:dyDescent="0.3">
      <c r="E79" s="37"/>
    </row>
    <row r="80" spans="1:5" x14ac:dyDescent="0.3">
      <c r="A80" t="s">
        <v>74</v>
      </c>
      <c r="B80" s="38">
        <v>4.0424528301886795</v>
      </c>
      <c r="C80" s="38">
        <v>6.2141779788838614</v>
      </c>
      <c r="D80" s="38">
        <v>6.2266857962697273</v>
      </c>
      <c r="E80" s="37"/>
    </row>
    <row r="81" spans="1:5" x14ac:dyDescent="0.3">
      <c r="A81" t="s">
        <v>75</v>
      </c>
      <c r="B81" s="39">
        <v>8.0542264752791068E-2</v>
      </c>
      <c r="C81" s="39">
        <v>7.32484076433121E-2</v>
      </c>
      <c r="D81" s="39">
        <v>7.1322436849925702E-2</v>
      </c>
      <c r="E81" s="37"/>
    </row>
    <row r="82" spans="1:5" x14ac:dyDescent="0.3">
      <c r="A82" t="s">
        <v>76</v>
      </c>
      <c r="B82" s="39">
        <v>0.21505250875145859</v>
      </c>
      <c r="C82" s="39">
        <v>0.20868167202572346</v>
      </c>
      <c r="D82" s="39">
        <v>0.21210191082802549</v>
      </c>
      <c r="E82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Major El Change and Calculation</vt:lpstr>
      <vt:lpstr>TE Change - TE organised</vt:lpstr>
      <vt:lpstr>Lithochem-raw BureauV</vt:lpstr>
      <vt:lpstr>TE Change Calculation</vt:lpstr>
      <vt:lpstr>Recalc FeOt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Alexander Prent</cp:lastModifiedBy>
  <dcterms:created xsi:type="dcterms:W3CDTF">2018-07-02T08:43:00Z</dcterms:created>
  <dcterms:modified xsi:type="dcterms:W3CDTF">2020-06-12T03:32:50Z</dcterms:modified>
</cp:coreProperties>
</file>