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hD\Working Data\03 Shifting Sands\"/>
    </mc:Choice>
  </mc:AlternateContent>
  <xr:revisionPtr revIDLastSave="0" documentId="13_ncr:1_{7C6A3629-949C-44FF-89D2-CE9CE2ACE946}" xr6:coauthVersionLast="45" xr6:coauthVersionMax="45" xr10:uidLastSave="{00000000-0000-0000-0000-000000000000}"/>
  <bookViews>
    <workbookView xWindow="-16710" yWindow="-16320" windowWidth="29040" windowHeight="15990" xr2:uid="{5CEF7496-0DEA-437F-8D6D-29B8BB64A4EA}"/>
  </bookViews>
  <sheets>
    <sheet name="CapacityMap" sheetId="8" r:id="rId1"/>
    <sheet name="Figures" sheetId="5" r:id="rId2"/>
    <sheet name="Figure Data" sheetId="7" r:id="rId3"/>
    <sheet name="Scenario Data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8" l="1"/>
  <c r="E45" i="8"/>
  <c r="L45" i="8" s="1"/>
  <c r="S45" i="8" s="1"/>
  <c r="D45" i="8"/>
  <c r="C45" i="8"/>
  <c r="B45" i="8"/>
  <c r="F44" i="8"/>
  <c r="E44" i="8"/>
  <c r="L44" i="8" s="1"/>
  <c r="S44" i="8" s="1"/>
  <c r="D44" i="8"/>
  <c r="C44" i="8"/>
  <c r="B44" i="8"/>
  <c r="I44" i="8" s="1"/>
  <c r="P44" i="8" s="1"/>
  <c r="F43" i="8"/>
  <c r="E43" i="8"/>
  <c r="L43" i="8" s="1"/>
  <c r="S43" i="8" s="1"/>
  <c r="D43" i="8"/>
  <c r="C43" i="8"/>
  <c r="B43" i="8"/>
  <c r="I43" i="8" s="1"/>
  <c r="P43" i="8" s="1"/>
  <c r="F42" i="8"/>
  <c r="E42" i="8"/>
  <c r="D42" i="8"/>
  <c r="C42" i="8"/>
  <c r="B42" i="8"/>
  <c r="I42" i="8" s="1"/>
  <c r="P42" i="8" s="1"/>
  <c r="F41" i="8"/>
  <c r="E41" i="8"/>
  <c r="D41" i="8"/>
  <c r="C41" i="8"/>
  <c r="B41" i="8"/>
  <c r="F40" i="8"/>
  <c r="E40" i="8"/>
  <c r="D40" i="8"/>
  <c r="K40" i="8" s="1"/>
  <c r="R40" i="8" s="1"/>
  <c r="C40" i="8"/>
  <c r="B40" i="8"/>
  <c r="F39" i="8"/>
  <c r="M39" i="8" s="1"/>
  <c r="T39" i="8" s="1"/>
  <c r="E39" i="8"/>
  <c r="D39" i="8"/>
  <c r="C39" i="8"/>
  <c r="J39" i="8" s="1"/>
  <c r="Q39" i="8" s="1"/>
  <c r="B39" i="8"/>
  <c r="F38" i="8"/>
  <c r="E38" i="8"/>
  <c r="D38" i="8"/>
  <c r="C38" i="8"/>
  <c r="J38" i="8" s="1"/>
  <c r="Q38" i="8" s="1"/>
  <c r="B38" i="8"/>
  <c r="F37" i="8"/>
  <c r="E37" i="8"/>
  <c r="D37" i="8"/>
  <c r="C37" i="8"/>
  <c r="J37" i="8" s="1"/>
  <c r="Q37" i="8" s="1"/>
  <c r="B37" i="8"/>
  <c r="F36" i="8"/>
  <c r="E36" i="8"/>
  <c r="L36" i="8" s="1"/>
  <c r="S36" i="8" s="1"/>
  <c r="D36" i="8"/>
  <c r="C36" i="8"/>
  <c r="B36" i="8"/>
  <c r="F35" i="8"/>
  <c r="E35" i="8"/>
  <c r="D35" i="8"/>
  <c r="C35" i="8"/>
  <c r="B35" i="8"/>
  <c r="I35" i="8" s="1"/>
  <c r="P35" i="8" s="1"/>
  <c r="F34" i="8"/>
  <c r="E34" i="8"/>
  <c r="D34" i="8"/>
  <c r="K34" i="8" s="1"/>
  <c r="R34" i="8" s="1"/>
  <c r="C34" i="8"/>
  <c r="B34" i="8"/>
  <c r="F33" i="8"/>
  <c r="E33" i="8"/>
  <c r="D33" i="8"/>
  <c r="K33" i="8" s="1"/>
  <c r="R33" i="8" s="1"/>
  <c r="C33" i="8"/>
  <c r="B33" i="8"/>
  <c r="F32" i="8"/>
  <c r="M32" i="8" s="1"/>
  <c r="T32" i="8" s="1"/>
  <c r="E32" i="8"/>
  <c r="D32" i="8"/>
  <c r="K32" i="8" s="1"/>
  <c r="R32" i="8" s="1"/>
  <c r="C32" i="8"/>
  <c r="B32" i="8"/>
  <c r="F31" i="8"/>
  <c r="E31" i="8"/>
  <c r="D31" i="8"/>
  <c r="C31" i="8"/>
  <c r="J31" i="8" s="1"/>
  <c r="Q31" i="8" s="1"/>
  <c r="B31" i="8"/>
  <c r="F30" i="8"/>
  <c r="M30" i="8" s="1"/>
  <c r="T30" i="8" s="1"/>
  <c r="E30" i="8"/>
  <c r="D30" i="8"/>
  <c r="C30" i="8"/>
  <c r="J30" i="8" s="1"/>
  <c r="Q30" i="8" s="1"/>
  <c r="B30" i="8"/>
  <c r="F29" i="8"/>
  <c r="E29" i="8"/>
  <c r="L29" i="8" s="1"/>
  <c r="S29" i="8" s="1"/>
  <c r="D29" i="8"/>
  <c r="C29" i="8"/>
  <c r="B29" i="8"/>
  <c r="F28" i="8"/>
  <c r="E28" i="8"/>
  <c r="L28" i="8" s="1"/>
  <c r="S28" i="8" s="1"/>
  <c r="D28" i="8"/>
  <c r="C28" i="8"/>
  <c r="B28" i="8"/>
  <c r="I28" i="8" s="1"/>
  <c r="P28" i="8" s="1"/>
  <c r="F27" i="8"/>
  <c r="E27" i="8"/>
  <c r="L27" i="8" s="1"/>
  <c r="S27" i="8" s="1"/>
  <c r="D27" i="8"/>
  <c r="C27" i="8"/>
  <c r="B27" i="8"/>
  <c r="I27" i="8" s="1"/>
  <c r="P27" i="8" s="1"/>
  <c r="F26" i="8"/>
  <c r="E26" i="8"/>
  <c r="D26" i="8"/>
  <c r="K26" i="8" s="1"/>
  <c r="R26" i="8" s="1"/>
  <c r="C26" i="8"/>
  <c r="B26" i="8"/>
  <c r="I26" i="8" s="1"/>
  <c r="P26" i="8" s="1"/>
  <c r="F22" i="8"/>
  <c r="E22" i="8"/>
  <c r="D22" i="8"/>
  <c r="K22" i="8" s="1"/>
  <c r="R22" i="8" s="1"/>
  <c r="Y45" i="8" s="1"/>
  <c r="C22" i="8"/>
  <c r="B22" i="8"/>
  <c r="F21" i="8"/>
  <c r="M21" i="8" s="1"/>
  <c r="T21" i="8" s="1"/>
  <c r="AA44" i="8" s="1"/>
  <c r="E21" i="8"/>
  <c r="D21" i="8"/>
  <c r="C21" i="8"/>
  <c r="B21" i="8"/>
  <c r="F20" i="8"/>
  <c r="M20" i="8" s="1"/>
  <c r="T20" i="8" s="1"/>
  <c r="AA43" i="8" s="1"/>
  <c r="E20" i="8"/>
  <c r="D20" i="8"/>
  <c r="C20" i="8"/>
  <c r="J20" i="8" s="1"/>
  <c r="Q20" i="8" s="1"/>
  <c r="X43" i="8" s="1"/>
  <c r="B20" i="8"/>
  <c r="F19" i="8"/>
  <c r="E19" i="8"/>
  <c r="D19" i="8"/>
  <c r="C19" i="8"/>
  <c r="J19" i="8" s="1"/>
  <c r="Q19" i="8" s="1"/>
  <c r="X42" i="8" s="1"/>
  <c r="B19" i="8"/>
  <c r="F18" i="8"/>
  <c r="E18" i="8"/>
  <c r="D18" i="8"/>
  <c r="C18" i="8"/>
  <c r="B18" i="8"/>
  <c r="F17" i="8"/>
  <c r="E17" i="8"/>
  <c r="L17" i="8" s="1"/>
  <c r="S17" i="8" s="1"/>
  <c r="Z40" i="8" s="1"/>
  <c r="D17" i="8"/>
  <c r="C17" i="8"/>
  <c r="B17" i="8"/>
  <c r="I17" i="8" s="1"/>
  <c r="P17" i="8" s="1"/>
  <c r="W40" i="8" s="1"/>
  <c r="F16" i="8"/>
  <c r="E16" i="8"/>
  <c r="D16" i="8"/>
  <c r="C16" i="8"/>
  <c r="B16" i="8"/>
  <c r="I16" i="8" s="1"/>
  <c r="P16" i="8" s="1"/>
  <c r="W39" i="8" s="1"/>
  <c r="F15" i="8"/>
  <c r="E15" i="8"/>
  <c r="D15" i="8"/>
  <c r="K15" i="8" s="1"/>
  <c r="R15" i="8" s="1"/>
  <c r="Y38" i="8" s="1"/>
  <c r="C15" i="8"/>
  <c r="B15" i="8"/>
  <c r="F14" i="8"/>
  <c r="E14" i="8"/>
  <c r="D14" i="8"/>
  <c r="K14" i="8" s="1"/>
  <c r="R14" i="8" s="1"/>
  <c r="Y37" i="8" s="1"/>
  <c r="C14" i="8"/>
  <c r="B14" i="8"/>
  <c r="F13" i="8"/>
  <c r="M13" i="8" s="1"/>
  <c r="T13" i="8" s="1"/>
  <c r="AA36" i="8" s="1"/>
  <c r="E13" i="8"/>
  <c r="D13" i="8"/>
  <c r="C13" i="8"/>
  <c r="B13" i="8"/>
  <c r="F12" i="8"/>
  <c r="M12" i="8" s="1"/>
  <c r="T12" i="8" s="1"/>
  <c r="AA35" i="8" s="1"/>
  <c r="E12" i="8"/>
  <c r="D12" i="8"/>
  <c r="C12" i="8"/>
  <c r="J12" i="8" s="1"/>
  <c r="Q12" i="8" s="1"/>
  <c r="X35" i="8" s="1"/>
  <c r="B12" i="8"/>
  <c r="F11" i="8"/>
  <c r="E11" i="8"/>
  <c r="D11" i="8"/>
  <c r="C11" i="8"/>
  <c r="J11" i="8" s="1"/>
  <c r="Q11" i="8" s="1"/>
  <c r="X34" i="8" s="1"/>
  <c r="B11" i="8"/>
  <c r="F10" i="8"/>
  <c r="E10" i="8"/>
  <c r="D10" i="8"/>
  <c r="C10" i="8"/>
  <c r="B10" i="8"/>
  <c r="F9" i="8"/>
  <c r="E9" i="8"/>
  <c r="L9" i="8" s="1"/>
  <c r="S9" i="8" s="1"/>
  <c r="Z32" i="8" s="1"/>
  <c r="D9" i="8"/>
  <c r="C9" i="8"/>
  <c r="B9" i="8"/>
  <c r="I9" i="8" s="1"/>
  <c r="P9" i="8" s="1"/>
  <c r="W32" i="8" s="1"/>
  <c r="F8" i="8"/>
  <c r="E8" i="8"/>
  <c r="D8" i="8"/>
  <c r="C8" i="8"/>
  <c r="B8" i="8"/>
  <c r="I8" i="8" s="1"/>
  <c r="P8" i="8" s="1"/>
  <c r="W31" i="8" s="1"/>
  <c r="F7" i="8"/>
  <c r="E7" i="8"/>
  <c r="D7" i="8"/>
  <c r="K7" i="8" s="1"/>
  <c r="R7" i="8" s="1"/>
  <c r="Y30" i="8" s="1"/>
  <c r="C7" i="8"/>
  <c r="B7" i="8"/>
  <c r="F6" i="8"/>
  <c r="E6" i="8"/>
  <c r="D6" i="8"/>
  <c r="K6" i="8" s="1"/>
  <c r="R6" i="8" s="1"/>
  <c r="Y29" i="8" s="1"/>
  <c r="C6" i="8"/>
  <c r="B6" i="8"/>
  <c r="F5" i="8"/>
  <c r="E5" i="8"/>
  <c r="D5" i="8"/>
  <c r="C5" i="8"/>
  <c r="B5" i="8"/>
  <c r="F4" i="8"/>
  <c r="M4" i="8" s="1"/>
  <c r="T4" i="8" s="1"/>
  <c r="AA27" i="8" s="1"/>
  <c r="E4" i="8"/>
  <c r="D4" i="8"/>
  <c r="C4" i="8"/>
  <c r="B4" i="8"/>
  <c r="F3" i="8"/>
  <c r="E3" i="8"/>
  <c r="D3" i="8"/>
  <c r="C3" i="8"/>
  <c r="J3" i="8" s="1"/>
  <c r="Q3" i="8" s="1"/>
  <c r="X26" i="8" s="1"/>
  <c r="B3" i="8"/>
  <c r="K45" i="8"/>
  <c r="R45" i="8" s="1"/>
  <c r="M45" i="8"/>
  <c r="T45" i="8" s="1"/>
  <c r="J45" i="8"/>
  <c r="Q45" i="8" s="1"/>
  <c r="I45" i="8"/>
  <c r="P45" i="8" s="1"/>
  <c r="K44" i="8"/>
  <c r="R44" i="8" s="1"/>
  <c r="J44" i="8"/>
  <c r="Q44" i="8" s="1"/>
  <c r="M44" i="8"/>
  <c r="T44" i="8" s="1"/>
  <c r="K43" i="8"/>
  <c r="R43" i="8" s="1"/>
  <c r="M43" i="8"/>
  <c r="T43" i="8" s="1"/>
  <c r="J43" i="8"/>
  <c r="Q43" i="8" s="1"/>
  <c r="Q42" i="8"/>
  <c r="K42" i="8"/>
  <c r="R42" i="8" s="1"/>
  <c r="J42" i="8"/>
  <c r="M42" i="8"/>
  <c r="T42" i="8" s="1"/>
  <c r="L42" i="8"/>
  <c r="S42" i="8" s="1"/>
  <c r="K41" i="8"/>
  <c r="R41" i="8" s="1"/>
  <c r="M41" i="8"/>
  <c r="T41" i="8" s="1"/>
  <c r="L41" i="8"/>
  <c r="S41" i="8" s="1"/>
  <c r="J41" i="8"/>
  <c r="Q41" i="8" s="1"/>
  <c r="I41" i="8"/>
  <c r="P41" i="8" s="1"/>
  <c r="Q40" i="8"/>
  <c r="J40" i="8"/>
  <c r="M40" i="8"/>
  <c r="T40" i="8" s="1"/>
  <c r="L40" i="8"/>
  <c r="S40" i="8" s="1"/>
  <c r="I40" i="8"/>
  <c r="P40" i="8" s="1"/>
  <c r="K39" i="8"/>
  <c r="R39" i="8" s="1"/>
  <c r="L39" i="8"/>
  <c r="S39" i="8" s="1"/>
  <c r="I39" i="8"/>
  <c r="P39" i="8" s="1"/>
  <c r="K38" i="8"/>
  <c r="R38" i="8" s="1"/>
  <c r="M38" i="8"/>
  <c r="T38" i="8" s="1"/>
  <c r="L38" i="8"/>
  <c r="S38" i="8" s="1"/>
  <c r="I38" i="8"/>
  <c r="P38" i="8" s="1"/>
  <c r="K37" i="8"/>
  <c r="R37" i="8" s="1"/>
  <c r="M37" i="8"/>
  <c r="T37" i="8" s="1"/>
  <c r="L37" i="8"/>
  <c r="S37" i="8" s="1"/>
  <c r="I37" i="8"/>
  <c r="P37" i="8" s="1"/>
  <c r="K36" i="8"/>
  <c r="R36" i="8" s="1"/>
  <c r="J36" i="8"/>
  <c r="Q36" i="8" s="1"/>
  <c r="M36" i="8"/>
  <c r="T36" i="8" s="1"/>
  <c r="I36" i="8"/>
  <c r="P36" i="8" s="1"/>
  <c r="K35" i="8"/>
  <c r="R35" i="8" s="1"/>
  <c r="M35" i="8"/>
  <c r="T35" i="8" s="1"/>
  <c r="L35" i="8"/>
  <c r="S35" i="8" s="1"/>
  <c r="J35" i="8"/>
  <c r="Q35" i="8" s="1"/>
  <c r="J34" i="8"/>
  <c r="Q34" i="8" s="1"/>
  <c r="M34" i="8"/>
  <c r="T34" i="8" s="1"/>
  <c r="L34" i="8"/>
  <c r="S34" i="8" s="1"/>
  <c r="I34" i="8"/>
  <c r="P34" i="8" s="1"/>
  <c r="M33" i="8"/>
  <c r="T33" i="8" s="1"/>
  <c r="L33" i="8"/>
  <c r="S33" i="8" s="1"/>
  <c r="J33" i="8"/>
  <c r="Q33" i="8" s="1"/>
  <c r="I33" i="8"/>
  <c r="P33" i="8" s="1"/>
  <c r="J32" i="8"/>
  <c r="Q32" i="8" s="1"/>
  <c r="L32" i="8"/>
  <c r="S32" i="8" s="1"/>
  <c r="I32" i="8"/>
  <c r="P32" i="8" s="1"/>
  <c r="K31" i="8"/>
  <c r="R31" i="8" s="1"/>
  <c r="M31" i="8"/>
  <c r="T31" i="8" s="1"/>
  <c r="L31" i="8"/>
  <c r="S31" i="8" s="1"/>
  <c r="I31" i="8"/>
  <c r="P31" i="8" s="1"/>
  <c r="K30" i="8"/>
  <c r="R30" i="8" s="1"/>
  <c r="L30" i="8"/>
  <c r="S30" i="8" s="1"/>
  <c r="I30" i="8"/>
  <c r="P30" i="8" s="1"/>
  <c r="K29" i="8"/>
  <c r="R29" i="8" s="1"/>
  <c r="M29" i="8"/>
  <c r="T29" i="8" s="1"/>
  <c r="J29" i="8"/>
  <c r="Q29" i="8" s="1"/>
  <c r="I29" i="8"/>
  <c r="P29" i="8" s="1"/>
  <c r="K28" i="8"/>
  <c r="R28" i="8" s="1"/>
  <c r="J28" i="8"/>
  <c r="Q28" i="8" s="1"/>
  <c r="M28" i="8"/>
  <c r="T28" i="8" s="1"/>
  <c r="K27" i="8"/>
  <c r="R27" i="8" s="1"/>
  <c r="M27" i="8"/>
  <c r="T27" i="8" s="1"/>
  <c r="J27" i="8"/>
  <c r="Q27" i="8" s="1"/>
  <c r="M26" i="8"/>
  <c r="T26" i="8" s="1"/>
  <c r="L26" i="8"/>
  <c r="S26" i="8" s="1"/>
  <c r="J26" i="8"/>
  <c r="Q26" i="8" s="1"/>
  <c r="J22" i="8"/>
  <c r="Q22" i="8" s="1"/>
  <c r="M22" i="8"/>
  <c r="T22" i="8" s="1"/>
  <c r="AA45" i="8" s="1"/>
  <c r="L22" i="8"/>
  <c r="S22" i="8" s="1"/>
  <c r="I22" i="8"/>
  <c r="P22" i="8" s="1"/>
  <c r="I21" i="8"/>
  <c r="P21" i="8" s="1"/>
  <c r="L21" i="8"/>
  <c r="S21" i="8" s="1"/>
  <c r="K21" i="8"/>
  <c r="R21" i="8" s="1"/>
  <c r="J21" i="8"/>
  <c r="Q21" i="8" s="1"/>
  <c r="L20" i="8"/>
  <c r="S20" i="8" s="1"/>
  <c r="K20" i="8"/>
  <c r="R20" i="8" s="1"/>
  <c r="Y43" i="8" s="1"/>
  <c r="I20" i="8"/>
  <c r="P20" i="8" s="1"/>
  <c r="K19" i="8"/>
  <c r="R19" i="8" s="1"/>
  <c r="M19" i="8"/>
  <c r="T19" i="8" s="1"/>
  <c r="L19" i="8"/>
  <c r="S19" i="8" s="1"/>
  <c r="Z42" i="8" s="1"/>
  <c r="I19" i="8"/>
  <c r="P19" i="8" s="1"/>
  <c r="J18" i="8"/>
  <c r="Q18" i="8" s="1"/>
  <c r="X41" i="8" s="1"/>
  <c r="M18" i="8"/>
  <c r="T18" i="8" s="1"/>
  <c r="AA41" i="8" s="1"/>
  <c r="L18" i="8"/>
  <c r="S18" i="8" s="1"/>
  <c r="Z41" i="8" s="1"/>
  <c r="K18" i="8"/>
  <c r="R18" i="8" s="1"/>
  <c r="I18" i="8"/>
  <c r="P18" i="8" s="1"/>
  <c r="W41" i="8" s="1"/>
  <c r="M17" i="8"/>
  <c r="T17" i="8" s="1"/>
  <c r="AA40" i="8" s="1"/>
  <c r="K17" i="8"/>
  <c r="R17" i="8" s="1"/>
  <c r="J17" i="8"/>
  <c r="Q17" i="8" s="1"/>
  <c r="L16" i="8"/>
  <c r="S16" i="8" s="1"/>
  <c r="Z39" i="8" s="1"/>
  <c r="M16" i="8"/>
  <c r="T16" i="8" s="1"/>
  <c r="K16" i="8"/>
  <c r="R16" i="8" s="1"/>
  <c r="J16" i="8"/>
  <c r="Q16" i="8" s="1"/>
  <c r="M15" i="8"/>
  <c r="T15" i="8" s="1"/>
  <c r="AA38" i="8" s="1"/>
  <c r="L15" i="8"/>
  <c r="S15" i="8" s="1"/>
  <c r="Z38" i="8" s="1"/>
  <c r="J15" i="8"/>
  <c r="Q15" i="8" s="1"/>
  <c r="I15" i="8"/>
  <c r="P15" i="8" s="1"/>
  <c r="J14" i="8"/>
  <c r="Q14" i="8" s="1"/>
  <c r="M14" i="8"/>
  <c r="T14" i="8" s="1"/>
  <c r="AA37" i="8" s="1"/>
  <c r="L14" i="8"/>
  <c r="S14" i="8" s="1"/>
  <c r="I14" i="8"/>
  <c r="P14" i="8" s="1"/>
  <c r="W37" i="8" s="1"/>
  <c r="I13" i="8"/>
  <c r="P13" i="8" s="1"/>
  <c r="L13" i="8"/>
  <c r="S13" i="8" s="1"/>
  <c r="K13" i="8"/>
  <c r="R13" i="8" s="1"/>
  <c r="Y36" i="8" s="1"/>
  <c r="J13" i="8"/>
  <c r="Q13" i="8" s="1"/>
  <c r="L12" i="8"/>
  <c r="S12" i="8" s="1"/>
  <c r="K12" i="8"/>
  <c r="R12" i="8" s="1"/>
  <c r="Y35" i="8" s="1"/>
  <c r="I12" i="8"/>
  <c r="P12" i="8" s="1"/>
  <c r="K11" i="8"/>
  <c r="R11" i="8" s="1"/>
  <c r="M11" i="8"/>
  <c r="T11" i="8" s="1"/>
  <c r="AA34" i="8" s="1"/>
  <c r="L11" i="8"/>
  <c r="S11" i="8" s="1"/>
  <c r="Z34" i="8" s="1"/>
  <c r="I11" i="8"/>
  <c r="P11" i="8" s="1"/>
  <c r="J10" i="8"/>
  <c r="Q10" i="8" s="1"/>
  <c r="X33" i="8" s="1"/>
  <c r="M10" i="8"/>
  <c r="T10" i="8" s="1"/>
  <c r="L10" i="8"/>
  <c r="S10" i="8" s="1"/>
  <c r="Z33" i="8" s="1"/>
  <c r="K10" i="8"/>
  <c r="R10" i="8" s="1"/>
  <c r="I10" i="8"/>
  <c r="P10" i="8" s="1"/>
  <c r="M9" i="8"/>
  <c r="T9" i="8" s="1"/>
  <c r="K9" i="8"/>
  <c r="R9" i="8" s="1"/>
  <c r="J9" i="8"/>
  <c r="Q9" i="8" s="1"/>
  <c r="L8" i="8"/>
  <c r="S8" i="8" s="1"/>
  <c r="Z31" i="8" s="1"/>
  <c r="M8" i="8"/>
  <c r="T8" i="8" s="1"/>
  <c r="K8" i="8"/>
  <c r="R8" i="8" s="1"/>
  <c r="Y31" i="8" s="1"/>
  <c r="J8" i="8"/>
  <c r="Q8" i="8" s="1"/>
  <c r="M7" i="8"/>
  <c r="T7" i="8" s="1"/>
  <c r="L7" i="8"/>
  <c r="S7" i="8" s="1"/>
  <c r="J7" i="8"/>
  <c r="Q7" i="8" s="1"/>
  <c r="I7" i="8"/>
  <c r="P7" i="8" s="1"/>
  <c r="W30" i="8" s="1"/>
  <c r="J6" i="8"/>
  <c r="Q6" i="8" s="1"/>
  <c r="X29" i="8" s="1"/>
  <c r="M6" i="8"/>
  <c r="T6" i="8" s="1"/>
  <c r="AA29" i="8" s="1"/>
  <c r="L6" i="8"/>
  <c r="S6" i="8" s="1"/>
  <c r="I6" i="8"/>
  <c r="P6" i="8" s="1"/>
  <c r="W29" i="8" s="1"/>
  <c r="M5" i="8"/>
  <c r="T5" i="8" s="1"/>
  <c r="AA28" i="8" s="1"/>
  <c r="I5" i="8"/>
  <c r="P5" i="8" s="1"/>
  <c r="L5" i="8"/>
  <c r="S5" i="8" s="1"/>
  <c r="K5" i="8"/>
  <c r="R5" i="8" s="1"/>
  <c r="J5" i="8"/>
  <c r="Q5" i="8" s="1"/>
  <c r="L4" i="8"/>
  <c r="S4" i="8" s="1"/>
  <c r="K4" i="8"/>
  <c r="R4" i="8" s="1"/>
  <c r="Y27" i="8" s="1"/>
  <c r="J4" i="8"/>
  <c r="Q4" i="8" s="1"/>
  <c r="I4" i="8"/>
  <c r="P4" i="8" s="1"/>
  <c r="K3" i="8"/>
  <c r="R3" i="8" s="1"/>
  <c r="M3" i="8"/>
  <c r="T3" i="8" s="1"/>
  <c r="AA26" i="8" s="1"/>
  <c r="L3" i="8"/>
  <c r="S3" i="8" s="1"/>
  <c r="Z26" i="8" s="1"/>
  <c r="I3" i="8"/>
  <c r="P3" i="8" s="1"/>
  <c r="X44" i="8" l="1"/>
  <c r="Y32" i="8"/>
  <c r="Y40" i="8"/>
  <c r="Z27" i="8"/>
  <c r="Z29" i="8"/>
  <c r="Z35" i="8"/>
  <c r="Z37" i="8"/>
  <c r="Z43" i="8"/>
  <c r="Z45" i="8"/>
  <c r="Y28" i="8"/>
  <c r="W33" i="8"/>
  <c r="X37" i="8"/>
  <c r="Y39" i="8"/>
  <c r="AA42" i="8"/>
  <c r="Y44" i="8"/>
  <c r="X45" i="8"/>
  <c r="X28" i="8"/>
  <c r="Y26" i="8"/>
  <c r="Z28" i="8"/>
  <c r="AA31" i="8"/>
  <c r="Y33" i="8"/>
  <c r="Y34" i="8"/>
  <c r="Z36" i="8"/>
  <c r="W38" i="8"/>
  <c r="AA39" i="8"/>
  <c r="Y41" i="8"/>
  <c r="Y42" i="8"/>
  <c r="Z44" i="8"/>
  <c r="X31" i="8"/>
  <c r="X39" i="8"/>
  <c r="W28" i="8"/>
  <c r="W43" i="8"/>
  <c r="X36" i="8"/>
  <c r="X30" i="8"/>
  <c r="W35" i="8"/>
  <c r="X38" i="8"/>
  <c r="W44" i="8"/>
  <c r="X27" i="8"/>
  <c r="Z30" i="8"/>
  <c r="X32" i="8"/>
  <c r="AA33" i="8"/>
  <c r="X40" i="8"/>
  <c r="W27" i="8"/>
  <c r="AA32" i="8"/>
  <c r="W36" i="8"/>
  <c r="AA30" i="8"/>
  <c r="W26" i="8"/>
  <c r="W34" i="8"/>
  <c r="W42" i="8"/>
  <c r="W45" i="8"/>
  <c r="B160" i="7" l="1"/>
  <c r="C160" i="7"/>
  <c r="D160" i="7"/>
  <c r="E160" i="7"/>
  <c r="F160" i="7"/>
  <c r="B141" i="7" l="1"/>
  <c r="C141" i="7"/>
  <c r="D141" i="7"/>
  <c r="E141" i="7"/>
  <c r="F141" i="7"/>
  <c r="B142" i="7"/>
  <c r="C142" i="7"/>
  <c r="D142" i="7"/>
  <c r="E142" i="7"/>
  <c r="F142" i="7"/>
  <c r="B143" i="7"/>
  <c r="C143" i="7"/>
  <c r="D143" i="7"/>
  <c r="E143" i="7"/>
  <c r="F143" i="7"/>
  <c r="B144" i="7"/>
  <c r="C144" i="7"/>
  <c r="D144" i="7"/>
  <c r="E144" i="7"/>
  <c r="F144" i="7"/>
  <c r="B145" i="7"/>
  <c r="C145" i="7"/>
  <c r="D145" i="7"/>
  <c r="E145" i="7"/>
  <c r="F145" i="7"/>
  <c r="B146" i="7"/>
  <c r="C146" i="7"/>
  <c r="D146" i="7"/>
  <c r="E146" i="7"/>
  <c r="F146" i="7"/>
  <c r="B147" i="7"/>
  <c r="C147" i="7"/>
  <c r="D147" i="7"/>
  <c r="E147" i="7"/>
  <c r="F147" i="7"/>
  <c r="B148" i="7"/>
  <c r="C148" i="7"/>
  <c r="D148" i="7"/>
  <c r="E148" i="7"/>
  <c r="F148" i="7"/>
  <c r="B149" i="7"/>
  <c r="C149" i="7"/>
  <c r="D149" i="7"/>
  <c r="E149" i="7"/>
  <c r="F149" i="7"/>
  <c r="B150" i="7"/>
  <c r="C150" i="7"/>
  <c r="D150" i="7"/>
  <c r="E150" i="7"/>
  <c r="F150" i="7"/>
  <c r="B151" i="7"/>
  <c r="C151" i="7"/>
  <c r="D151" i="7"/>
  <c r="E151" i="7"/>
  <c r="F151" i="7"/>
  <c r="B152" i="7"/>
  <c r="C152" i="7"/>
  <c r="D152" i="7"/>
  <c r="E152" i="7"/>
  <c r="F152" i="7"/>
  <c r="B153" i="7"/>
  <c r="C153" i="7"/>
  <c r="D153" i="7"/>
  <c r="E153" i="7"/>
  <c r="F153" i="7"/>
  <c r="B154" i="7"/>
  <c r="C154" i="7"/>
  <c r="D154" i="7"/>
  <c r="E154" i="7"/>
  <c r="F154" i="7"/>
  <c r="B155" i="7"/>
  <c r="C155" i="7"/>
  <c r="D155" i="7"/>
  <c r="E155" i="7"/>
  <c r="F155" i="7"/>
  <c r="B156" i="7"/>
  <c r="C156" i="7"/>
  <c r="D156" i="7"/>
  <c r="E156" i="7"/>
  <c r="F156" i="7"/>
  <c r="B157" i="7"/>
  <c r="C157" i="7"/>
  <c r="D157" i="7"/>
  <c r="E157" i="7"/>
  <c r="F157" i="7"/>
  <c r="B158" i="7"/>
  <c r="C158" i="7"/>
  <c r="D158" i="7"/>
  <c r="E158" i="7"/>
  <c r="F158" i="7"/>
  <c r="B159" i="7"/>
  <c r="C159" i="7"/>
  <c r="D159" i="7"/>
  <c r="E159" i="7"/>
  <c r="F159" i="7"/>
  <c r="B118" i="7"/>
  <c r="C118" i="7"/>
  <c r="D118" i="7"/>
  <c r="E118" i="7"/>
  <c r="F118" i="7"/>
  <c r="B119" i="7"/>
  <c r="C119" i="7"/>
  <c r="D119" i="7"/>
  <c r="E119" i="7"/>
  <c r="F119" i="7"/>
  <c r="B120" i="7"/>
  <c r="C120" i="7"/>
  <c r="D120" i="7"/>
  <c r="E120" i="7"/>
  <c r="F120" i="7"/>
  <c r="B121" i="7"/>
  <c r="C121" i="7"/>
  <c r="D121" i="7"/>
  <c r="E121" i="7"/>
  <c r="F121" i="7"/>
  <c r="B122" i="7"/>
  <c r="C122" i="7"/>
  <c r="D122" i="7"/>
  <c r="E122" i="7"/>
  <c r="F122" i="7"/>
  <c r="B123" i="7"/>
  <c r="C123" i="7"/>
  <c r="D123" i="7"/>
  <c r="E123" i="7"/>
  <c r="F123" i="7"/>
  <c r="B124" i="7"/>
  <c r="C124" i="7"/>
  <c r="D124" i="7"/>
  <c r="E124" i="7"/>
  <c r="F124" i="7"/>
  <c r="B125" i="7"/>
  <c r="C125" i="7"/>
  <c r="D125" i="7"/>
  <c r="E125" i="7"/>
  <c r="F125" i="7"/>
  <c r="B126" i="7"/>
  <c r="C126" i="7"/>
  <c r="D126" i="7"/>
  <c r="E126" i="7"/>
  <c r="F126" i="7"/>
  <c r="B127" i="7"/>
  <c r="C127" i="7"/>
  <c r="D127" i="7"/>
  <c r="E127" i="7"/>
  <c r="F127" i="7"/>
  <c r="B128" i="7"/>
  <c r="C128" i="7"/>
  <c r="D128" i="7"/>
  <c r="E128" i="7"/>
  <c r="F128" i="7"/>
  <c r="B129" i="7"/>
  <c r="C129" i="7"/>
  <c r="D129" i="7"/>
  <c r="E129" i="7"/>
  <c r="F129" i="7"/>
  <c r="B130" i="7"/>
  <c r="C130" i="7"/>
  <c r="D130" i="7"/>
  <c r="E130" i="7"/>
  <c r="F130" i="7"/>
  <c r="B131" i="7"/>
  <c r="C131" i="7"/>
  <c r="D131" i="7"/>
  <c r="E131" i="7"/>
  <c r="F131" i="7"/>
  <c r="B132" i="7"/>
  <c r="C132" i="7"/>
  <c r="D132" i="7"/>
  <c r="E132" i="7"/>
  <c r="F132" i="7"/>
  <c r="B133" i="7"/>
  <c r="C133" i="7"/>
  <c r="D133" i="7"/>
  <c r="E133" i="7"/>
  <c r="F133" i="7"/>
  <c r="B134" i="7"/>
  <c r="C134" i="7"/>
  <c r="D134" i="7"/>
  <c r="E134" i="7"/>
  <c r="F134" i="7"/>
  <c r="B135" i="7"/>
  <c r="C135" i="7"/>
  <c r="D135" i="7"/>
  <c r="E135" i="7"/>
  <c r="F135" i="7"/>
  <c r="B136" i="7"/>
  <c r="C136" i="7"/>
  <c r="D136" i="7"/>
  <c r="E136" i="7"/>
  <c r="F136" i="7"/>
  <c r="B137" i="7"/>
  <c r="C137" i="7"/>
  <c r="D137" i="7"/>
  <c r="E137" i="7"/>
  <c r="F137" i="7"/>
  <c r="B95" i="7"/>
  <c r="C95" i="7"/>
  <c r="D95" i="7"/>
  <c r="E95" i="7"/>
  <c r="F95" i="7"/>
  <c r="B96" i="7"/>
  <c r="C96" i="7"/>
  <c r="D96" i="7"/>
  <c r="E96" i="7"/>
  <c r="F96" i="7"/>
  <c r="B97" i="7"/>
  <c r="C97" i="7"/>
  <c r="D97" i="7"/>
  <c r="E97" i="7"/>
  <c r="F97" i="7"/>
  <c r="B98" i="7"/>
  <c r="C98" i="7"/>
  <c r="D98" i="7"/>
  <c r="E98" i="7"/>
  <c r="F98" i="7"/>
  <c r="B99" i="7"/>
  <c r="C99" i="7"/>
  <c r="D99" i="7"/>
  <c r="E99" i="7"/>
  <c r="F99" i="7"/>
  <c r="B100" i="7"/>
  <c r="C100" i="7"/>
  <c r="D100" i="7"/>
  <c r="E100" i="7"/>
  <c r="F100" i="7"/>
  <c r="B101" i="7"/>
  <c r="C101" i="7"/>
  <c r="D101" i="7"/>
  <c r="E101" i="7"/>
  <c r="F101" i="7"/>
  <c r="B102" i="7"/>
  <c r="C102" i="7"/>
  <c r="D102" i="7"/>
  <c r="E102" i="7"/>
  <c r="F102" i="7"/>
  <c r="B103" i="7"/>
  <c r="C103" i="7"/>
  <c r="D103" i="7"/>
  <c r="E103" i="7"/>
  <c r="F103" i="7"/>
  <c r="B104" i="7"/>
  <c r="C104" i="7"/>
  <c r="D104" i="7"/>
  <c r="E104" i="7"/>
  <c r="F104" i="7"/>
  <c r="B105" i="7"/>
  <c r="C105" i="7"/>
  <c r="D105" i="7"/>
  <c r="E105" i="7"/>
  <c r="F105" i="7"/>
  <c r="B106" i="7"/>
  <c r="C106" i="7"/>
  <c r="D106" i="7"/>
  <c r="E106" i="7"/>
  <c r="F106" i="7"/>
  <c r="B107" i="7"/>
  <c r="C107" i="7"/>
  <c r="D107" i="7"/>
  <c r="E107" i="7"/>
  <c r="F107" i="7"/>
  <c r="B108" i="7"/>
  <c r="C108" i="7"/>
  <c r="D108" i="7"/>
  <c r="E108" i="7"/>
  <c r="F108" i="7"/>
  <c r="B109" i="7"/>
  <c r="C109" i="7"/>
  <c r="D109" i="7"/>
  <c r="E109" i="7"/>
  <c r="F109" i="7"/>
  <c r="B110" i="7"/>
  <c r="C110" i="7"/>
  <c r="D110" i="7"/>
  <c r="E110" i="7"/>
  <c r="F110" i="7"/>
  <c r="B111" i="7"/>
  <c r="C111" i="7"/>
  <c r="D111" i="7"/>
  <c r="E111" i="7"/>
  <c r="F111" i="7"/>
  <c r="B112" i="7"/>
  <c r="C112" i="7"/>
  <c r="D112" i="7"/>
  <c r="E112" i="7"/>
  <c r="F112" i="7"/>
  <c r="B113" i="7"/>
  <c r="C113" i="7"/>
  <c r="D113" i="7"/>
  <c r="E113" i="7"/>
  <c r="F113" i="7"/>
  <c r="B114" i="7"/>
  <c r="C114" i="7"/>
  <c r="D114" i="7"/>
  <c r="E114" i="7"/>
  <c r="F114" i="7"/>
  <c r="B72" i="7" l="1"/>
  <c r="C72" i="7"/>
  <c r="D72" i="7"/>
  <c r="E72" i="7"/>
  <c r="F72" i="7"/>
  <c r="B73" i="7"/>
  <c r="C73" i="7"/>
  <c r="D73" i="7"/>
  <c r="E73" i="7"/>
  <c r="F73" i="7"/>
  <c r="B74" i="7"/>
  <c r="C74" i="7"/>
  <c r="D74" i="7"/>
  <c r="E74" i="7"/>
  <c r="F74" i="7"/>
  <c r="B75" i="7"/>
  <c r="C75" i="7"/>
  <c r="D75" i="7"/>
  <c r="E75" i="7"/>
  <c r="F75" i="7"/>
  <c r="B76" i="7"/>
  <c r="C76" i="7"/>
  <c r="D76" i="7"/>
  <c r="E76" i="7"/>
  <c r="F76" i="7"/>
  <c r="B77" i="7"/>
  <c r="C77" i="7"/>
  <c r="D77" i="7"/>
  <c r="E77" i="7"/>
  <c r="F77" i="7"/>
  <c r="B78" i="7"/>
  <c r="C78" i="7"/>
  <c r="D78" i="7"/>
  <c r="E78" i="7"/>
  <c r="F78" i="7"/>
  <c r="B79" i="7"/>
  <c r="C79" i="7"/>
  <c r="D79" i="7"/>
  <c r="E79" i="7"/>
  <c r="F79" i="7"/>
  <c r="B80" i="7"/>
  <c r="C80" i="7"/>
  <c r="D80" i="7"/>
  <c r="E80" i="7"/>
  <c r="F80" i="7"/>
  <c r="B81" i="7"/>
  <c r="C81" i="7"/>
  <c r="D81" i="7"/>
  <c r="E81" i="7"/>
  <c r="F81" i="7"/>
  <c r="B82" i="7"/>
  <c r="C82" i="7"/>
  <c r="D82" i="7"/>
  <c r="E82" i="7"/>
  <c r="F82" i="7"/>
  <c r="B83" i="7"/>
  <c r="C83" i="7"/>
  <c r="D83" i="7"/>
  <c r="E83" i="7"/>
  <c r="F83" i="7"/>
  <c r="B84" i="7"/>
  <c r="C84" i="7"/>
  <c r="D84" i="7"/>
  <c r="E84" i="7"/>
  <c r="F84" i="7"/>
  <c r="B85" i="7"/>
  <c r="C85" i="7"/>
  <c r="D85" i="7"/>
  <c r="E85" i="7"/>
  <c r="F85" i="7"/>
  <c r="B86" i="7"/>
  <c r="C86" i="7"/>
  <c r="D86" i="7"/>
  <c r="E86" i="7"/>
  <c r="F86" i="7"/>
  <c r="B87" i="7"/>
  <c r="C87" i="7"/>
  <c r="D87" i="7"/>
  <c r="E87" i="7"/>
  <c r="F87" i="7"/>
  <c r="B88" i="7"/>
  <c r="C88" i="7"/>
  <c r="D88" i="7"/>
  <c r="E88" i="7"/>
  <c r="F88" i="7"/>
  <c r="B89" i="7"/>
  <c r="C89" i="7"/>
  <c r="D89" i="7"/>
  <c r="E89" i="7"/>
  <c r="F89" i="7"/>
  <c r="B90" i="7"/>
  <c r="C90" i="7"/>
  <c r="D90" i="7"/>
  <c r="E90" i="7"/>
  <c r="F90" i="7"/>
  <c r="B91" i="7"/>
  <c r="C91" i="7"/>
  <c r="D91" i="7"/>
  <c r="E91" i="7"/>
  <c r="F91" i="7"/>
  <c r="B49" i="7"/>
  <c r="C49" i="7"/>
  <c r="D49" i="7"/>
  <c r="E49" i="7"/>
  <c r="F49" i="7"/>
  <c r="B50" i="7"/>
  <c r="C50" i="7"/>
  <c r="D50" i="7"/>
  <c r="E50" i="7"/>
  <c r="F50" i="7"/>
  <c r="B51" i="7"/>
  <c r="C51" i="7"/>
  <c r="D51" i="7"/>
  <c r="E51" i="7"/>
  <c r="F51" i="7"/>
  <c r="B52" i="7"/>
  <c r="C52" i="7"/>
  <c r="D52" i="7"/>
  <c r="E52" i="7"/>
  <c r="F52" i="7"/>
  <c r="B53" i="7"/>
  <c r="C53" i="7"/>
  <c r="D53" i="7"/>
  <c r="E53" i="7"/>
  <c r="F53" i="7"/>
  <c r="B54" i="7"/>
  <c r="C54" i="7"/>
  <c r="D54" i="7"/>
  <c r="E54" i="7"/>
  <c r="F54" i="7"/>
  <c r="B55" i="7"/>
  <c r="C55" i="7"/>
  <c r="D55" i="7"/>
  <c r="E55" i="7"/>
  <c r="F55" i="7"/>
  <c r="B56" i="7"/>
  <c r="C56" i="7"/>
  <c r="D56" i="7"/>
  <c r="E56" i="7"/>
  <c r="F56" i="7"/>
  <c r="B57" i="7"/>
  <c r="C57" i="7"/>
  <c r="D57" i="7"/>
  <c r="E57" i="7"/>
  <c r="F57" i="7"/>
  <c r="B58" i="7"/>
  <c r="C58" i="7"/>
  <c r="D58" i="7"/>
  <c r="E58" i="7"/>
  <c r="F58" i="7"/>
  <c r="B59" i="7"/>
  <c r="C59" i="7"/>
  <c r="D59" i="7"/>
  <c r="E59" i="7"/>
  <c r="F59" i="7"/>
  <c r="B60" i="7"/>
  <c r="C60" i="7"/>
  <c r="D60" i="7"/>
  <c r="E60" i="7"/>
  <c r="F60" i="7"/>
  <c r="B61" i="7"/>
  <c r="C61" i="7"/>
  <c r="D61" i="7"/>
  <c r="E61" i="7"/>
  <c r="F61" i="7"/>
  <c r="B62" i="7"/>
  <c r="C62" i="7"/>
  <c r="D62" i="7"/>
  <c r="E62" i="7"/>
  <c r="F62" i="7"/>
  <c r="B63" i="7"/>
  <c r="C63" i="7"/>
  <c r="D63" i="7"/>
  <c r="E63" i="7"/>
  <c r="F63" i="7"/>
  <c r="B64" i="7"/>
  <c r="C64" i="7"/>
  <c r="D64" i="7"/>
  <c r="E64" i="7"/>
  <c r="F64" i="7"/>
  <c r="B65" i="7"/>
  <c r="C65" i="7"/>
  <c r="D65" i="7"/>
  <c r="E65" i="7"/>
  <c r="F65" i="7"/>
  <c r="B66" i="7"/>
  <c r="C66" i="7"/>
  <c r="D66" i="7"/>
  <c r="E66" i="7"/>
  <c r="F66" i="7"/>
  <c r="B67" i="7"/>
  <c r="C67" i="7"/>
  <c r="D67" i="7"/>
  <c r="E67" i="7"/>
  <c r="F67" i="7"/>
  <c r="B68" i="7"/>
  <c r="C68" i="7"/>
  <c r="D68" i="7"/>
  <c r="E68" i="7"/>
  <c r="F68" i="7"/>
  <c r="B26" i="7"/>
  <c r="C26" i="7"/>
  <c r="D26" i="7"/>
  <c r="E26" i="7"/>
  <c r="F26" i="7"/>
  <c r="B27" i="7"/>
  <c r="C27" i="7"/>
  <c r="D27" i="7"/>
  <c r="E27" i="7"/>
  <c r="F27" i="7"/>
  <c r="B28" i="7"/>
  <c r="C28" i="7"/>
  <c r="D28" i="7"/>
  <c r="E28" i="7"/>
  <c r="F28" i="7"/>
  <c r="B29" i="7"/>
  <c r="C29" i="7"/>
  <c r="D29" i="7"/>
  <c r="E29" i="7"/>
  <c r="F29" i="7"/>
  <c r="B30" i="7"/>
  <c r="C30" i="7"/>
  <c r="D30" i="7"/>
  <c r="E30" i="7"/>
  <c r="F30" i="7"/>
  <c r="B31" i="7"/>
  <c r="C31" i="7"/>
  <c r="D31" i="7"/>
  <c r="E31" i="7"/>
  <c r="F31" i="7"/>
  <c r="B32" i="7"/>
  <c r="C32" i="7"/>
  <c r="D32" i="7"/>
  <c r="E32" i="7"/>
  <c r="F32" i="7"/>
  <c r="B33" i="7"/>
  <c r="C33" i="7"/>
  <c r="D33" i="7"/>
  <c r="E33" i="7"/>
  <c r="F33" i="7"/>
  <c r="B34" i="7"/>
  <c r="C34" i="7"/>
  <c r="D34" i="7"/>
  <c r="E34" i="7"/>
  <c r="F34" i="7"/>
  <c r="B35" i="7"/>
  <c r="C35" i="7"/>
  <c r="D35" i="7"/>
  <c r="E35" i="7"/>
  <c r="F35" i="7"/>
  <c r="B36" i="7"/>
  <c r="C36" i="7"/>
  <c r="D36" i="7"/>
  <c r="E36" i="7"/>
  <c r="F36" i="7"/>
  <c r="B37" i="7"/>
  <c r="C37" i="7"/>
  <c r="D37" i="7"/>
  <c r="E37" i="7"/>
  <c r="F37" i="7"/>
  <c r="B38" i="7"/>
  <c r="C38" i="7"/>
  <c r="D38" i="7"/>
  <c r="E38" i="7"/>
  <c r="F38" i="7"/>
  <c r="B39" i="7"/>
  <c r="C39" i="7"/>
  <c r="D39" i="7"/>
  <c r="E39" i="7"/>
  <c r="F39" i="7"/>
  <c r="B40" i="7"/>
  <c r="C40" i="7"/>
  <c r="D40" i="7"/>
  <c r="E40" i="7"/>
  <c r="F40" i="7"/>
  <c r="B41" i="7"/>
  <c r="C41" i="7"/>
  <c r="D41" i="7"/>
  <c r="E41" i="7"/>
  <c r="F41" i="7"/>
  <c r="B42" i="7"/>
  <c r="C42" i="7"/>
  <c r="D42" i="7"/>
  <c r="E42" i="7"/>
  <c r="F42" i="7"/>
  <c r="B43" i="7"/>
  <c r="C43" i="7"/>
  <c r="D43" i="7"/>
  <c r="E43" i="7"/>
  <c r="F43" i="7"/>
  <c r="B44" i="7"/>
  <c r="C44" i="7"/>
  <c r="D44" i="7"/>
  <c r="E44" i="7"/>
  <c r="F44" i="7"/>
  <c r="B45" i="7"/>
  <c r="C45" i="7"/>
  <c r="D45" i="7"/>
  <c r="E45" i="7"/>
  <c r="F45" i="7"/>
  <c r="B3" i="7" l="1"/>
  <c r="I26" i="7" s="1"/>
  <c r="C3" i="7"/>
  <c r="K3" i="7" s="1"/>
  <c r="D3" i="7"/>
  <c r="K26" i="7" s="1"/>
  <c r="E3" i="7"/>
  <c r="L26" i="7" s="1"/>
  <c r="F3" i="7"/>
  <c r="M26" i="7" s="1"/>
  <c r="B4" i="7"/>
  <c r="J4" i="7" s="1"/>
  <c r="C4" i="7"/>
  <c r="J27" i="7" s="1"/>
  <c r="D4" i="7"/>
  <c r="L4" i="7" s="1"/>
  <c r="E4" i="7"/>
  <c r="L27" i="7" s="1"/>
  <c r="F4" i="7"/>
  <c r="M27" i="7" s="1"/>
  <c r="B5" i="7"/>
  <c r="I28" i="7" s="1"/>
  <c r="C5" i="7"/>
  <c r="J28" i="7" s="1"/>
  <c r="D5" i="7"/>
  <c r="K28" i="7" s="1"/>
  <c r="E5" i="7"/>
  <c r="L28" i="7" s="1"/>
  <c r="F5" i="7"/>
  <c r="N5" i="7" s="1"/>
  <c r="B6" i="7"/>
  <c r="I29" i="7" s="1"/>
  <c r="C6" i="7"/>
  <c r="J29" i="7" s="1"/>
  <c r="D6" i="7"/>
  <c r="L6" i="7" s="1"/>
  <c r="E6" i="7"/>
  <c r="L29" i="7" s="1"/>
  <c r="F6" i="7"/>
  <c r="N6" i="7" s="1"/>
  <c r="B7" i="7"/>
  <c r="I30" i="7" s="1"/>
  <c r="C7" i="7"/>
  <c r="J30" i="7" s="1"/>
  <c r="D7" i="7"/>
  <c r="L7" i="7" s="1"/>
  <c r="E7" i="7"/>
  <c r="M7" i="7" s="1"/>
  <c r="F7" i="7"/>
  <c r="M30" i="7" s="1"/>
  <c r="B8" i="7"/>
  <c r="J8" i="7" s="1"/>
  <c r="C8" i="7"/>
  <c r="J31" i="7" s="1"/>
  <c r="D8" i="7"/>
  <c r="K31" i="7" s="1"/>
  <c r="E8" i="7"/>
  <c r="M8" i="7" s="1"/>
  <c r="F8" i="7"/>
  <c r="M31" i="7" s="1"/>
  <c r="B9" i="7"/>
  <c r="J9" i="7" s="1"/>
  <c r="C9" i="7"/>
  <c r="J32" i="7" s="1"/>
  <c r="D9" i="7"/>
  <c r="K32" i="7" s="1"/>
  <c r="E9" i="7"/>
  <c r="M9" i="7" s="1"/>
  <c r="F9" i="7"/>
  <c r="M32" i="7" s="1"/>
  <c r="B10" i="7"/>
  <c r="I33" i="7" s="1"/>
  <c r="C10" i="7"/>
  <c r="J33" i="7" s="1"/>
  <c r="D10" i="7"/>
  <c r="L10" i="7" s="1"/>
  <c r="E10" i="7"/>
  <c r="M10" i="7" s="1"/>
  <c r="F10" i="7"/>
  <c r="N10" i="7" s="1"/>
  <c r="B11" i="7"/>
  <c r="I34" i="7" s="1"/>
  <c r="C11" i="7"/>
  <c r="K11" i="7" s="1"/>
  <c r="D11" i="7"/>
  <c r="K34" i="7" s="1"/>
  <c r="E11" i="7"/>
  <c r="L34" i="7" s="1"/>
  <c r="F11" i="7"/>
  <c r="M34" i="7" s="1"/>
  <c r="B12" i="7"/>
  <c r="I35" i="7" s="1"/>
  <c r="C12" i="7"/>
  <c r="J35" i="7" s="1"/>
  <c r="D12" i="7"/>
  <c r="L12" i="7" s="1"/>
  <c r="E12" i="7"/>
  <c r="L35" i="7" s="1"/>
  <c r="F12" i="7"/>
  <c r="N12" i="7" s="1"/>
  <c r="B13" i="7"/>
  <c r="I36" i="7" s="1"/>
  <c r="C13" i="7"/>
  <c r="J36" i="7" s="1"/>
  <c r="D13" i="7"/>
  <c r="K36" i="7" s="1"/>
  <c r="E13" i="7"/>
  <c r="L36" i="7" s="1"/>
  <c r="F13" i="7"/>
  <c r="M36" i="7" s="1"/>
  <c r="B14" i="7"/>
  <c r="I37" i="7" s="1"/>
  <c r="C14" i="7"/>
  <c r="J37" i="7" s="1"/>
  <c r="D14" i="7"/>
  <c r="L14" i="7" s="1"/>
  <c r="E14" i="7"/>
  <c r="L37" i="7" s="1"/>
  <c r="F14" i="7"/>
  <c r="M37" i="7" s="1"/>
  <c r="B15" i="7"/>
  <c r="I38" i="7" s="1"/>
  <c r="C15" i="7"/>
  <c r="J38" i="7" s="1"/>
  <c r="D15" i="7"/>
  <c r="L15" i="7" s="1"/>
  <c r="E15" i="7"/>
  <c r="M15" i="7" s="1"/>
  <c r="F15" i="7"/>
  <c r="M38" i="7" s="1"/>
  <c r="B16" i="7"/>
  <c r="J16" i="7" s="1"/>
  <c r="C16" i="7"/>
  <c r="J39" i="7" s="1"/>
  <c r="D16" i="7"/>
  <c r="K39" i="7" s="1"/>
  <c r="E16" i="7"/>
  <c r="L39" i="7" s="1"/>
  <c r="F16" i="7"/>
  <c r="N16" i="7" s="1"/>
  <c r="B17" i="7"/>
  <c r="I40" i="7" s="1"/>
  <c r="C17" i="7"/>
  <c r="J40" i="7" s="1"/>
  <c r="D17" i="7"/>
  <c r="K40" i="7" s="1"/>
  <c r="E17" i="7"/>
  <c r="L40" i="7" s="1"/>
  <c r="F17" i="7"/>
  <c r="N17" i="7" s="1"/>
  <c r="B18" i="7"/>
  <c r="I41" i="7" s="1"/>
  <c r="C18" i="7"/>
  <c r="J41" i="7" s="1"/>
  <c r="D18" i="7"/>
  <c r="K41" i="7" s="1"/>
  <c r="E18" i="7"/>
  <c r="M18" i="7" s="1"/>
  <c r="F18" i="7"/>
  <c r="M41" i="7" s="1"/>
  <c r="B19" i="7"/>
  <c r="I42" i="7" s="1"/>
  <c r="C19" i="7"/>
  <c r="K19" i="7" s="1"/>
  <c r="D19" i="7"/>
  <c r="K42" i="7" s="1"/>
  <c r="E19" i="7"/>
  <c r="M19" i="7" s="1"/>
  <c r="F19" i="7"/>
  <c r="M42" i="7" s="1"/>
  <c r="B20" i="7"/>
  <c r="J20" i="7" s="1"/>
  <c r="C20" i="7"/>
  <c r="K20" i="7" s="1"/>
  <c r="D20" i="7"/>
  <c r="L20" i="7" s="1"/>
  <c r="E20" i="7"/>
  <c r="L43" i="7" s="1"/>
  <c r="F20" i="7"/>
  <c r="N20" i="7" s="1"/>
  <c r="B21" i="7"/>
  <c r="I44" i="7" s="1"/>
  <c r="C21" i="7"/>
  <c r="J44" i="7" s="1"/>
  <c r="D21" i="7"/>
  <c r="K44" i="7" s="1"/>
  <c r="E21" i="7"/>
  <c r="L44" i="7" s="1"/>
  <c r="F21" i="7"/>
  <c r="N21" i="7" s="1"/>
  <c r="B22" i="7"/>
  <c r="J22" i="7" s="1"/>
  <c r="C22" i="7"/>
  <c r="J45" i="7" s="1"/>
  <c r="D22" i="7"/>
  <c r="L22" i="7" s="1"/>
  <c r="E22" i="7"/>
  <c r="L45" i="7" s="1"/>
  <c r="F22" i="7"/>
  <c r="M45" i="7" s="1"/>
  <c r="J11" i="7" l="1"/>
  <c r="N3" i="7"/>
  <c r="J7" i="7"/>
  <c r="L19" i="7"/>
  <c r="M28" i="7"/>
  <c r="K10" i="7"/>
  <c r="N19" i="7"/>
  <c r="L11" i="7"/>
  <c r="K29" i="7"/>
  <c r="J3" i="7"/>
  <c r="M14" i="7"/>
  <c r="L32" i="7"/>
  <c r="J15" i="7"/>
  <c r="I39" i="7"/>
  <c r="K6" i="7"/>
  <c r="N15" i="7"/>
  <c r="M6" i="7"/>
  <c r="J19" i="7"/>
  <c r="M40" i="7"/>
  <c r="K4" i="7"/>
  <c r="N7" i="7"/>
  <c r="N11" i="7"/>
  <c r="K16" i="7"/>
  <c r="M20" i="7"/>
  <c r="L41" i="7"/>
  <c r="J42" i="7"/>
  <c r="L31" i="7"/>
  <c r="M4" i="7"/>
  <c r="K8" i="7"/>
  <c r="M12" i="7"/>
  <c r="M16" i="7"/>
  <c r="J21" i="7"/>
  <c r="M44" i="7"/>
  <c r="K45" i="7"/>
  <c r="J5" i="7"/>
  <c r="J13" i="7"/>
  <c r="L17" i="7"/>
  <c r="L21" i="7"/>
  <c r="L5" i="7"/>
  <c r="L9" i="7"/>
  <c r="L13" i="7"/>
  <c r="K22" i="7"/>
  <c r="L3" i="7"/>
  <c r="I32" i="7"/>
  <c r="K38" i="7"/>
  <c r="N9" i="7"/>
  <c r="K14" i="7"/>
  <c r="K18" i="7"/>
  <c r="M22" i="7"/>
  <c r="J26" i="7"/>
  <c r="I43" i="7"/>
  <c r="M29" i="7"/>
  <c r="L42" i="7"/>
  <c r="L38" i="7"/>
  <c r="I27" i="7"/>
  <c r="M3" i="7"/>
  <c r="K5" i="7"/>
  <c r="L8" i="7"/>
  <c r="J10" i="7"/>
  <c r="M11" i="7"/>
  <c r="K13" i="7"/>
  <c r="N14" i="7"/>
  <c r="L16" i="7"/>
  <c r="J18" i="7"/>
  <c r="K21" i="7"/>
  <c r="N22" i="7"/>
  <c r="K30" i="7"/>
  <c r="J43" i="7"/>
  <c r="K43" i="7"/>
  <c r="I31" i="7"/>
  <c r="M43" i="7"/>
  <c r="K27" i="7"/>
  <c r="K33" i="7"/>
  <c r="K35" i="7"/>
  <c r="M39" i="7"/>
  <c r="M5" i="7"/>
  <c r="K7" i="7"/>
  <c r="N8" i="7"/>
  <c r="J12" i="7"/>
  <c r="M13" i="7"/>
  <c r="K15" i="7"/>
  <c r="L18" i="7"/>
  <c r="M21" i="7"/>
  <c r="L33" i="7"/>
  <c r="J34" i="7"/>
  <c r="I45" i="7"/>
  <c r="K12" i="7"/>
  <c r="N13" i="7"/>
  <c r="J17" i="7"/>
  <c r="L30" i="7"/>
  <c r="M35" i="7"/>
  <c r="M33" i="7"/>
  <c r="J6" i="7"/>
  <c r="K9" i="7"/>
  <c r="J14" i="7"/>
  <c r="K17" i="7"/>
  <c r="N18" i="7"/>
  <c r="K37" i="7"/>
  <c r="N4" i="7"/>
  <c r="M17" i="7"/>
</calcChain>
</file>

<file path=xl/sharedStrings.xml><?xml version="1.0" encoding="utf-8"?>
<sst xmlns="http://schemas.openxmlformats.org/spreadsheetml/2006/main" count="186" uniqueCount="45">
  <si>
    <t>Year</t>
  </si>
  <si>
    <t>Load</t>
  </si>
  <si>
    <t>Imported</t>
  </si>
  <si>
    <t>Self-Consumed</t>
  </si>
  <si>
    <t>Exported</t>
  </si>
  <si>
    <t>Installed PV Capacity</t>
  </si>
  <si>
    <t>Installed Battery Capacity</t>
  </si>
  <si>
    <t>Underlying Demand</t>
  </si>
  <si>
    <t>Retailer revenue after FiT cost (volumetric + FNC)</t>
  </si>
  <si>
    <t>FiT policy cost</t>
  </si>
  <si>
    <t>Retailer revenues, before FiT cost</t>
  </si>
  <si>
    <t>Figure 2</t>
  </si>
  <si>
    <t>Figure 3</t>
  </si>
  <si>
    <t>Figure 4</t>
  </si>
  <si>
    <t>FiT 0</t>
  </si>
  <si>
    <t>FiT 25</t>
  </si>
  <si>
    <t>FiT 50</t>
  </si>
  <si>
    <t>FiT 75</t>
  </si>
  <si>
    <t>FiT 100</t>
  </si>
  <si>
    <t>Cost of FiT</t>
  </si>
  <si>
    <t>Retailer revenue after FiT</t>
  </si>
  <si>
    <t>Retailer revenue before FiT</t>
  </si>
  <si>
    <t>Annual energy imported</t>
  </si>
  <si>
    <t>Annual energy exported</t>
  </si>
  <si>
    <t>Installed PV capacity</t>
  </si>
  <si>
    <t>Installed battery capacity</t>
  </si>
  <si>
    <t>Annual exported vs imported ratio</t>
  </si>
  <si>
    <t>% remaining of annual imported energy</t>
  </si>
  <si>
    <t>Case Study</t>
  </si>
  <si>
    <t>Installed PV capacity / hh</t>
  </si>
  <si>
    <t>PV labels / hh</t>
  </si>
  <si>
    <t>PV Ranges</t>
  </si>
  <si>
    <t>Title</t>
  </si>
  <si>
    <t>Min</t>
  </si>
  <si>
    <t>Max</t>
  </si>
  <si>
    <t>PV_S</t>
  </si>
  <si>
    <t>PV_M</t>
  </si>
  <si>
    <t>PV_L</t>
  </si>
  <si>
    <t>Battery ranges</t>
  </si>
  <si>
    <t>B_S</t>
  </si>
  <si>
    <t>B_M</t>
  </si>
  <si>
    <t>B_L</t>
  </si>
  <si>
    <t>Installed battery capacity / hh</t>
  </si>
  <si>
    <t>Battery labels / hh</t>
  </si>
  <si>
    <t>Combined labels /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</si>
</sst>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0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right" textRotation="90"/>
    </xf>
    <xf numFmtId="0" fontId="0" fillId="0" borderId="0" xfId="0" applyAlignment="1">
      <alignment textRotation="90"/>
    </xf>
    <xf numFmtId="9" fontId="0" fillId="0" borderId="0" xfId="0" applyNumberFormat="1" applyAlignment="1">
      <alignment textRotation="90"/>
    </xf>
    <xf numFmtId="164" fontId="0" fillId="0" borderId="0" xfId="1" applyNumberFormat="1" applyFont="1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9" fontId="0" fillId="0" borderId="0" xfId="1" applyFont="1"/>
    <xf numFmtId="0" fontId="4" fillId="0" borderId="0" xfId="0" applyFont="1"/>
    <xf numFmtId="9" fontId="0" fillId="0" borderId="0" xfId="0" applyNumberFormat="1"/>
    <xf numFmtId="0" fontId="0" fillId="0" borderId="0" xfId="1" applyNumberFormat="1" applyFont="1"/>
    <xf numFmtId="0" fontId="5" fillId="0" borderId="0" xfId="0" applyFont="1"/>
    <xf numFmtId="0" fontId="0" fillId="0" borderId="0" xfId="0" applyFill="1"/>
    <xf numFmtId="44" fontId="0" fillId="0" borderId="0" xfId="2" applyFont="1" applyFill="1"/>
    <xf numFmtId="0" fontId="6" fillId="0" borderId="0" xfId="0" applyFont="1"/>
    <xf numFmtId="0" fontId="2" fillId="0" borderId="0" xfId="0" applyFont="1" applyAlignment="1"/>
    <xf numFmtId="0" fontId="4" fillId="0" borderId="0" xfId="0" applyFont="1" applyAlignment="1">
      <alignment horizontal="right" textRotation="90"/>
    </xf>
    <xf numFmtId="9" fontId="4" fillId="0" borderId="0" xfId="0" quotePrefix="1" applyNumberFormat="1" applyFont="1" applyAlignment="1">
      <alignment textRotation="90"/>
    </xf>
    <xf numFmtId="0" fontId="4" fillId="0" borderId="0" xfId="0" quotePrefix="1" applyFont="1" applyAlignment="1">
      <alignment textRotation="90"/>
    </xf>
    <xf numFmtId="0" fontId="4" fillId="0" borderId="0" xfId="0" applyFont="1" applyAlignment="1">
      <alignment textRotation="90"/>
    </xf>
    <xf numFmtId="0" fontId="2" fillId="0" borderId="0" xfId="0" applyFont="1"/>
    <xf numFmtId="9" fontId="2" fillId="0" borderId="0" xfId="0" quotePrefix="1" applyNumberFormat="1" applyFont="1" applyAlignment="1"/>
    <xf numFmtId="0" fontId="2" fillId="0" borderId="0" xfId="0" applyFont="1" applyFill="1" applyAlignment="1"/>
    <xf numFmtId="0" fontId="0" fillId="0" borderId="0" xfId="0" applyFill="1" applyAlignment="1">
      <alignment horizontal="right" textRotation="90"/>
    </xf>
    <xf numFmtId="0" fontId="0" fillId="0" borderId="0" xfId="0" applyFill="1" applyAlignment="1">
      <alignment textRotation="90"/>
    </xf>
    <xf numFmtId="9" fontId="0" fillId="0" borderId="0" xfId="0" applyNumberFormat="1" applyFill="1" applyAlignment="1">
      <alignment textRotation="90"/>
    </xf>
    <xf numFmtId="0" fontId="0" fillId="0" borderId="0" xfId="0" applyFont="1"/>
    <xf numFmtId="2" fontId="0" fillId="0" borderId="0" xfId="0" applyNumberFormat="1"/>
    <xf numFmtId="2" fontId="5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8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7" fillId="7" borderId="0" xfId="0" applyFont="1" applyFill="1"/>
    <xf numFmtId="0" fontId="7" fillId="8" borderId="0" xfId="0" applyFont="1" applyFill="1"/>
    <xf numFmtId="0" fontId="9" fillId="5" borderId="0" xfId="0" applyFont="1" applyFill="1"/>
    <xf numFmtId="0" fontId="9" fillId="6" borderId="0" xfId="0" applyFont="1" applyFill="1"/>
    <xf numFmtId="0" fontId="10" fillId="7" borderId="0" xfId="0" applyFont="1" applyFill="1"/>
    <xf numFmtId="0" fontId="10" fillId="8" borderId="0" xfId="0" applyFont="1" applyFill="1"/>
    <xf numFmtId="0" fontId="11" fillId="6" borderId="0" xfId="0" applyFont="1" applyFill="1"/>
    <xf numFmtId="0" fontId="11" fillId="5" borderId="0" xfId="0" applyFont="1" applyFill="1"/>
    <xf numFmtId="0" fontId="12" fillId="4" borderId="0" xfId="0" applyFont="1" applyFill="1"/>
    <xf numFmtId="0" fontId="12" fillId="2" borderId="0" xfId="0" applyFont="1" applyFill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  <color rgb="FFFF505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imported energy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sz="2000" b="1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a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633666701927142"/>
          <c:y val="1.3943337012601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2863048545558398"/>
          <c:w val="0.86486351706036746"/>
          <c:h val="0.72733614077164555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Data'!$B$2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Data'!$B$3:$B$22</c:f>
              <c:numCache>
                <c:formatCode>General</c:formatCode>
                <c:ptCount val="20"/>
                <c:pt idx="0">
                  <c:v>1222.95897820905</c:v>
                </c:pt>
                <c:pt idx="1">
                  <c:v>1174.6225779747101</c:v>
                </c:pt>
                <c:pt idx="2">
                  <c:v>1151.2473529061101</c:v>
                </c:pt>
                <c:pt idx="3">
                  <c:v>1143.45017752831</c:v>
                </c:pt>
                <c:pt idx="4">
                  <c:v>1139.46897588873</c:v>
                </c:pt>
                <c:pt idx="5">
                  <c:v>1140.3993641935399</c:v>
                </c:pt>
                <c:pt idx="6">
                  <c:v>1088.88225462689</c:v>
                </c:pt>
                <c:pt idx="7">
                  <c:v>878.81764000954001</c:v>
                </c:pt>
                <c:pt idx="8">
                  <c:v>637.523791869295</c:v>
                </c:pt>
                <c:pt idx="9">
                  <c:v>476.87032242296198</c:v>
                </c:pt>
                <c:pt idx="10">
                  <c:v>437.80013340782398</c:v>
                </c:pt>
                <c:pt idx="11">
                  <c:v>410.39022191051401</c:v>
                </c:pt>
                <c:pt idx="12">
                  <c:v>339.44590332629002</c:v>
                </c:pt>
                <c:pt idx="13">
                  <c:v>272.41711438094501</c:v>
                </c:pt>
                <c:pt idx="14">
                  <c:v>227.30085505046199</c:v>
                </c:pt>
                <c:pt idx="15">
                  <c:v>198.59180816995001</c:v>
                </c:pt>
                <c:pt idx="16">
                  <c:v>163.57724567743</c:v>
                </c:pt>
                <c:pt idx="17">
                  <c:v>141.96489286347401</c:v>
                </c:pt>
                <c:pt idx="18">
                  <c:v>128.73198676626399</c:v>
                </c:pt>
                <c:pt idx="19">
                  <c:v>114.29247377976201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36-485A-80CA-354CCBDC90E2}"/>
            </c:ext>
          </c:extLst>
        </c:ser>
        <c:ser>
          <c:idx val="1"/>
          <c:order val="1"/>
          <c:tx>
            <c:strRef>
              <c:f>'Figure Data'!$C$2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Data'!$C$3:$C$22</c:f>
              <c:numCache>
                <c:formatCode>General</c:formatCode>
                <c:ptCount val="20"/>
                <c:pt idx="0">
                  <c:v>1085.9752609347499</c:v>
                </c:pt>
                <c:pt idx="1">
                  <c:v>1052.36564328905</c:v>
                </c:pt>
                <c:pt idx="2">
                  <c:v>1036.7419234542999</c:v>
                </c:pt>
                <c:pt idx="3">
                  <c:v>1032.6219111532901</c:v>
                </c:pt>
                <c:pt idx="4">
                  <c:v>1030.1003863342401</c:v>
                </c:pt>
                <c:pt idx="5">
                  <c:v>1029.45958311457</c:v>
                </c:pt>
                <c:pt idx="6">
                  <c:v>969.41071182990402</c:v>
                </c:pt>
                <c:pt idx="7">
                  <c:v>721.58543232228601</c:v>
                </c:pt>
                <c:pt idx="8">
                  <c:v>608.043805908889</c:v>
                </c:pt>
                <c:pt idx="9">
                  <c:v>559.23678600840196</c:v>
                </c:pt>
                <c:pt idx="10">
                  <c:v>539.26621459105502</c:v>
                </c:pt>
                <c:pt idx="11">
                  <c:v>476.67810347666801</c:v>
                </c:pt>
                <c:pt idx="12">
                  <c:v>340.367865327652</c:v>
                </c:pt>
                <c:pt idx="13">
                  <c:v>290.33639190743298</c:v>
                </c:pt>
                <c:pt idx="14">
                  <c:v>268.84124216503898</c:v>
                </c:pt>
                <c:pt idx="15">
                  <c:v>238.22790726433001</c:v>
                </c:pt>
                <c:pt idx="16">
                  <c:v>183.420907553104</c:v>
                </c:pt>
                <c:pt idx="17">
                  <c:v>173.70065962857799</c:v>
                </c:pt>
                <c:pt idx="18">
                  <c:v>166.70217167073201</c:v>
                </c:pt>
                <c:pt idx="19">
                  <c:v>150.95471119546599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36-485A-80CA-354CCBDC90E2}"/>
            </c:ext>
          </c:extLst>
        </c:ser>
        <c:ser>
          <c:idx val="2"/>
          <c:order val="2"/>
          <c:tx>
            <c:strRef>
              <c:f>'Figure Data'!$D$2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Data'!$D$3:$D$22</c:f>
              <c:numCache>
                <c:formatCode>General</c:formatCode>
                <c:ptCount val="20"/>
                <c:pt idx="0">
                  <c:v>937.29424647917494</c:v>
                </c:pt>
                <c:pt idx="1">
                  <c:v>922.21883612228601</c:v>
                </c:pt>
                <c:pt idx="2">
                  <c:v>914.15806531263104</c:v>
                </c:pt>
                <c:pt idx="3">
                  <c:v>913.34242172977804</c:v>
                </c:pt>
                <c:pt idx="4">
                  <c:v>913.64392559282601</c:v>
                </c:pt>
                <c:pt idx="5">
                  <c:v>914.41922134236597</c:v>
                </c:pt>
                <c:pt idx="6">
                  <c:v>915.20970134096297</c:v>
                </c:pt>
                <c:pt idx="7">
                  <c:v>916.01189588531895</c:v>
                </c:pt>
                <c:pt idx="8">
                  <c:v>916.82030806124601</c:v>
                </c:pt>
                <c:pt idx="9">
                  <c:v>917.63743060306297</c:v>
                </c:pt>
                <c:pt idx="10">
                  <c:v>916.62407082043399</c:v>
                </c:pt>
                <c:pt idx="11">
                  <c:v>897.62480928593698</c:v>
                </c:pt>
                <c:pt idx="12">
                  <c:v>722.93890494820596</c:v>
                </c:pt>
                <c:pt idx="13">
                  <c:v>370.97413602518299</c:v>
                </c:pt>
                <c:pt idx="14">
                  <c:v>366.83852416390698</c:v>
                </c:pt>
                <c:pt idx="15">
                  <c:v>363.75709554421701</c:v>
                </c:pt>
                <c:pt idx="16">
                  <c:v>342.33807494288101</c:v>
                </c:pt>
                <c:pt idx="17">
                  <c:v>274.63794436000097</c:v>
                </c:pt>
                <c:pt idx="18">
                  <c:v>145.50886899273499</c:v>
                </c:pt>
                <c:pt idx="19">
                  <c:v>120.542030585676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36-485A-80CA-354CCBDC90E2}"/>
            </c:ext>
          </c:extLst>
        </c:ser>
        <c:ser>
          <c:idx val="3"/>
          <c:order val="3"/>
          <c:tx>
            <c:strRef>
              <c:f>'Figure Data'!$E$2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Data'!$E$3:$E$22</c:f>
              <c:numCache>
                <c:formatCode>General</c:formatCode>
                <c:ptCount val="20"/>
                <c:pt idx="0">
                  <c:v>925.59612512230399</c:v>
                </c:pt>
                <c:pt idx="1">
                  <c:v>917.34459612664</c:v>
                </c:pt>
                <c:pt idx="2">
                  <c:v>913.18492470061005</c:v>
                </c:pt>
                <c:pt idx="3">
                  <c:v>912.99479066567994</c:v>
                </c:pt>
                <c:pt idx="4">
                  <c:v>913.76401425656195</c:v>
                </c:pt>
                <c:pt idx="5">
                  <c:v>914.54110375420896</c:v>
                </c:pt>
                <c:pt idx="6">
                  <c:v>915.33384863450601</c:v>
                </c:pt>
                <c:pt idx="7">
                  <c:v>916.13732186023196</c:v>
                </c:pt>
                <c:pt idx="8">
                  <c:v>916.94685787696994</c:v>
                </c:pt>
                <c:pt idx="9">
                  <c:v>917.76622094645404</c:v>
                </c:pt>
                <c:pt idx="10">
                  <c:v>918.598602900841</c:v>
                </c:pt>
                <c:pt idx="11">
                  <c:v>919.445065148411</c:v>
                </c:pt>
                <c:pt idx="12">
                  <c:v>915.35621080696205</c:v>
                </c:pt>
                <c:pt idx="13">
                  <c:v>909.59727085175302</c:v>
                </c:pt>
                <c:pt idx="14">
                  <c:v>887.731421979213</c:v>
                </c:pt>
                <c:pt idx="15">
                  <c:v>850.43653233651605</c:v>
                </c:pt>
                <c:pt idx="16">
                  <c:v>824.36929164554499</c:v>
                </c:pt>
                <c:pt idx="17">
                  <c:v>754.80631432681901</c:v>
                </c:pt>
                <c:pt idx="18">
                  <c:v>668.86856430514604</c:v>
                </c:pt>
                <c:pt idx="19">
                  <c:v>602.83483804039599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36-485A-80CA-354CCBDC90E2}"/>
            </c:ext>
          </c:extLst>
        </c:ser>
        <c:ser>
          <c:idx val="4"/>
          <c:order val="4"/>
          <c:tx>
            <c:strRef>
              <c:f>'Figure Data'!$F$2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Data'!$F$3:$F$22</c:f>
              <c:numCache>
                <c:formatCode>General</c:formatCode>
                <c:ptCount val="20"/>
                <c:pt idx="0">
                  <c:v>922.134051051543</c:v>
                </c:pt>
                <c:pt idx="1">
                  <c:v>917.00989304292398</c:v>
                </c:pt>
                <c:pt idx="2">
                  <c:v>912.487795661365</c:v>
                </c:pt>
                <c:pt idx="3">
                  <c:v>913.02676209560695</c:v>
                </c:pt>
                <c:pt idx="4">
                  <c:v>913.79631292537204</c:v>
                </c:pt>
                <c:pt idx="5">
                  <c:v>914.57394746297996</c:v>
                </c:pt>
                <c:pt idx="6">
                  <c:v>915.36726104012905</c:v>
                </c:pt>
                <c:pt idx="7">
                  <c:v>916.17101490924904</c:v>
                </c:pt>
                <c:pt idx="8">
                  <c:v>916.98086397162899</c:v>
                </c:pt>
                <c:pt idx="9">
                  <c:v>917.80089217369596</c:v>
                </c:pt>
                <c:pt idx="10">
                  <c:v>918.63368065633699</c:v>
                </c:pt>
                <c:pt idx="11">
                  <c:v>919.48072351090696</c:v>
                </c:pt>
                <c:pt idx="12">
                  <c:v>915.39199868699598</c:v>
                </c:pt>
                <c:pt idx="13">
                  <c:v>916.30103462432498</c:v>
                </c:pt>
                <c:pt idx="14">
                  <c:v>903.61683464914495</c:v>
                </c:pt>
                <c:pt idx="15">
                  <c:v>888.105421956545</c:v>
                </c:pt>
                <c:pt idx="16">
                  <c:v>886.87365594848598</c:v>
                </c:pt>
                <c:pt idx="17">
                  <c:v>838.03218988164701</c:v>
                </c:pt>
                <c:pt idx="18">
                  <c:v>822.84738198218099</c:v>
                </c:pt>
                <c:pt idx="19">
                  <c:v>793.20273583435005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36-485A-80CA-354CCBDC9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800031"/>
        <c:axId val="942285311"/>
      </c:lineChart>
      <c:catAx>
        <c:axId val="946800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85311"/>
        <c:crosses val="autoZero"/>
        <c:auto val="1"/>
        <c:lblAlgn val="ctr"/>
        <c:lblOffset val="100"/>
        <c:tickLblSkip val="1"/>
        <c:noMultiLvlLbl val="0"/>
      </c:catAx>
      <c:valAx>
        <c:axId val="942285311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2.32434181317658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800031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Installed PV capacity</a:t>
            </a:r>
          </a:p>
          <a:p>
            <a:pPr>
              <a:defRPr/>
            </a:pPr>
            <a:r>
              <a:rPr lang="en-AU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AU" sz="2000" b="1">
                <a:solidFill>
                  <a:sysClr val="windowText" lastClr="000000"/>
                </a:solidFill>
              </a:rPr>
              <a:t>a</a:t>
            </a:r>
            <a:endParaRPr lang="en-AU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251284456729184"/>
          <c:y val="3.5291377693504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98150211353072"/>
          <c:y val="0.12906537305243143"/>
          <c:w val="0.8393274300074367"/>
          <c:h val="0.70988303260042995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Data'!$M$50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Data'!$M$51:$M$70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A-4601-B43D-10F35A446C5B}"/>
            </c:ext>
          </c:extLst>
        </c:ser>
        <c:ser>
          <c:idx val="1"/>
          <c:order val="1"/>
          <c:tx>
            <c:strRef>
              <c:f>'Scenario Data'!$N$50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Data'!$N$51:$N$70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5A-4601-B43D-10F35A446C5B}"/>
            </c:ext>
          </c:extLst>
        </c:ser>
        <c:ser>
          <c:idx val="2"/>
          <c:order val="2"/>
          <c:tx>
            <c:strRef>
              <c:f>'Scenario Data'!$O$50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Data'!$O$51:$O$70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5A-4601-B43D-10F35A446C5B}"/>
            </c:ext>
          </c:extLst>
        </c:ser>
        <c:ser>
          <c:idx val="3"/>
          <c:order val="3"/>
          <c:tx>
            <c:strRef>
              <c:f>'Scenario Data'!$P$50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Data'!$P$51:$P$70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5A-4601-B43D-10F35A446C5B}"/>
            </c:ext>
          </c:extLst>
        </c:ser>
        <c:ser>
          <c:idx val="4"/>
          <c:order val="4"/>
          <c:tx>
            <c:strRef>
              <c:f>'Scenario Data'!$Q$50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Data'!$Q$51:$Q$70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5A-4601-B43D-10F35A446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730351"/>
        <c:axId val="947063279"/>
      </c:lineChart>
      <c:catAx>
        <c:axId val="105673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063279"/>
        <c:crosses val="autoZero"/>
        <c:auto val="1"/>
        <c:lblAlgn val="ctr"/>
        <c:lblOffset val="100"/>
        <c:tickLblSkip val="1"/>
        <c:noMultiLvlLbl val="0"/>
      </c:catAx>
      <c:valAx>
        <c:axId val="94706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</a:t>
                </a:r>
                <a:r>
                  <a:rPr lang="en-AU" sz="800" baseline="-25000">
                    <a:solidFill>
                      <a:sysClr val="windowText" lastClr="000000"/>
                    </a:solidFill>
                  </a:rPr>
                  <a:t>P</a:t>
                </a:r>
              </a:p>
            </c:rich>
          </c:tx>
          <c:layout>
            <c:manualLayout>
              <c:xMode val="edge"/>
              <c:yMode val="edge"/>
              <c:x val="0"/>
              <c:y val="3.56801864917479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7303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2550385517355"/>
          <c:y val="0.16008982983168102"/>
          <c:w val="0.47356530928683421"/>
          <c:h val="0.17534776902887134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Installed </a:t>
            </a:r>
            <a:r>
              <a:rPr lang="en-AU" sz="14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battery </a:t>
            </a: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capacity</a:t>
            </a:r>
          </a:p>
          <a:p>
            <a:pPr>
              <a:defRPr/>
            </a:pPr>
            <a:r>
              <a:rPr lang="en-AU" sz="2000" b="1"/>
              <a:t>                               b</a:t>
            </a:r>
            <a:endParaRPr lang="en-AU" b="1"/>
          </a:p>
        </c:rich>
      </c:tx>
      <c:layout>
        <c:manualLayout>
          <c:xMode val="edge"/>
          <c:yMode val="edge"/>
          <c:x val="0.16777984711836524"/>
          <c:y val="2.604008276536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68590954874263"/>
          <c:y val="0.13368128983877015"/>
          <c:w val="0.84789868282680292"/>
          <c:h val="0.73109647071651329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Data'!$M$74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Data'!$M$75:$M$94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7-487F-BDA6-05B0DF948BBB}"/>
            </c:ext>
          </c:extLst>
        </c:ser>
        <c:ser>
          <c:idx val="1"/>
          <c:order val="1"/>
          <c:tx>
            <c:strRef>
              <c:f>'Scenario Data'!$N$74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Data'!$N$75:$N$94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47-487F-BDA6-05B0DF948BBB}"/>
            </c:ext>
          </c:extLst>
        </c:ser>
        <c:ser>
          <c:idx val="2"/>
          <c:order val="2"/>
          <c:tx>
            <c:strRef>
              <c:f>'Scenario Data'!$O$74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Data'!$O$75:$O$94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47-487F-BDA6-05B0DF948BBB}"/>
            </c:ext>
          </c:extLst>
        </c:ser>
        <c:ser>
          <c:idx val="3"/>
          <c:order val="3"/>
          <c:tx>
            <c:strRef>
              <c:f>'Scenario Data'!$P$74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Data'!$P$75:$P$94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47-487F-BDA6-05B0DF948BBB}"/>
            </c:ext>
          </c:extLst>
        </c:ser>
        <c:ser>
          <c:idx val="4"/>
          <c:order val="4"/>
          <c:tx>
            <c:strRef>
              <c:f>'Scenario Data'!$Q$74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Data'!$Q$75:$Q$94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47-487F-BDA6-05B0DF948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051375"/>
        <c:axId val="730673695"/>
      </c:lineChart>
      <c:catAx>
        <c:axId val="717051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73695"/>
        <c:crosses val="autoZero"/>
        <c:auto val="1"/>
        <c:lblAlgn val="ctr"/>
        <c:lblOffset val="100"/>
        <c:tickLblSkip val="1"/>
        <c:noMultiLvlLbl val="0"/>
      </c:catAx>
      <c:valAx>
        <c:axId val="73067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/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4.81003406532466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051375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imported energy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sz="2000" b="1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a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633666701927142"/>
          <c:y val="1.3943337012601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2863048545558398"/>
          <c:w val="0.86486351706036746"/>
          <c:h val="0.72733614077164555"/>
        </c:manualLayout>
      </c:layout>
      <c:lineChart>
        <c:grouping val="standard"/>
        <c:varyColors val="0"/>
        <c:ser>
          <c:idx val="0"/>
          <c:order val="0"/>
          <c:tx>
            <c:v>#REF!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0-DE17-4C3A-9DDF-BF36C4E49BC7}"/>
            </c:ext>
          </c:extLst>
        </c:ser>
        <c:ser>
          <c:idx val="1"/>
          <c:order val="1"/>
          <c:tx>
            <c:v>#REF!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1-DE17-4C3A-9DDF-BF36C4E49BC7}"/>
            </c:ext>
          </c:extLst>
        </c:ser>
        <c:ser>
          <c:idx val="2"/>
          <c:order val="2"/>
          <c:tx>
            <c:v>#REF!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2-DE17-4C3A-9DDF-BF36C4E49BC7}"/>
            </c:ext>
          </c:extLst>
        </c:ser>
        <c:ser>
          <c:idx val="3"/>
          <c:order val="3"/>
          <c:tx>
            <c:v>#REF!</c:v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3-DE17-4C3A-9DDF-BF36C4E49BC7}"/>
            </c:ext>
          </c:extLst>
        </c:ser>
        <c:ser>
          <c:idx val="4"/>
          <c:order val="4"/>
          <c:tx>
            <c:v>#REF!</c:v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4-DE17-4C3A-9DDF-BF36C4E49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800031"/>
        <c:axId val="942285311"/>
      </c:lineChart>
      <c:catAx>
        <c:axId val="946800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85311"/>
        <c:crosses val="autoZero"/>
        <c:auto val="1"/>
        <c:lblAlgn val="ctr"/>
        <c:lblOffset val="100"/>
        <c:tickLblSkip val="1"/>
        <c:noMultiLvlLbl val="0"/>
      </c:catAx>
      <c:valAx>
        <c:axId val="942285311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2.32434181317658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800031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79802555302216"/>
          <c:y val="0.15990313192910532"/>
          <c:w val="0.51805791717895733"/>
          <c:h val="0.1944939721517861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exported energy</a:t>
            </a:r>
          </a:p>
          <a:p>
            <a:pPr algn="ctr">
              <a:defRPr>
                <a:solidFill>
                  <a:sysClr val="windowText" lastClr="000000"/>
                </a:solidFill>
              </a:defRPr>
            </a:pPr>
            <a:r>
              <a:rPr lang="en-AU" sz="1400" b="1" i="0" u="none" strike="noStrike" baseline="0">
                <a:effectLst/>
              </a:rPr>
              <a:t>                                                  </a:t>
            </a:r>
            <a:r>
              <a:rPr lang="en-AU" sz="2000" b="1" i="0" u="none" strike="noStrike" baseline="0">
                <a:effectLst/>
              </a:rPr>
              <a:t>b</a:t>
            </a:r>
            <a:endParaRPr lang="en-AU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492965572615341"/>
          <c:y val="1.86835610265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7594050743653E-2"/>
          <c:y val="0.128750793683305"/>
          <c:w val="0.84523877740467812"/>
          <c:h val="0.72902243819511292"/>
        </c:manualLayout>
      </c:layout>
      <c:lineChart>
        <c:grouping val="standard"/>
        <c:varyColors val="0"/>
        <c:ser>
          <c:idx val="0"/>
          <c:order val="0"/>
          <c:tx>
            <c:v>#REF!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0-167F-4577-9621-1DF46B03B374}"/>
            </c:ext>
          </c:extLst>
        </c:ser>
        <c:ser>
          <c:idx val="1"/>
          <c:order val="1"/>
          <c:tx>
            <c:v>#REF!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1-167F-4577-9621-1DF46B03B374}"/>
            </c:ext>
          </c:extLst>
        </c:ser>
        <c:ser>
          <c:idx val="2"/>
          <c:order val="2"/>
          <c:tx>
            <c:v>#REF!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2-167F-4577-9621-1DF46B03B374}"/>
            </c:ext>
          </c:extLst>
        </c:ser>
        <c:ser>
          <c:idx val="3"/>
          <c:order val="3"/>
          <c:tx>
            <c:v>#REF!</c:v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3-167F-4577-9621-1DF46B03B374}"/>
            </c:ext>
          </c:extLst>
        </c:ser>
        <c:ser>
          <c:idx val="4"/>
          <c:order val="4"/>
          <c:tx>
            <c:v>#REF!</c:v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4-167F-4577-9621-1DF46B03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110783"/>
        <c:axId val="942291135"/>
      </c:lineChart>
      <c:catAx>
        <c:axId val="682110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91135"/>
        <c:crosses val="autoZero"/>
        <c:auto val="1"/>
        <c:lblAlgn val="ctr"/>
        <c:lblOffset val="100"/>
        <c:tickLblSkip val="1"/>
        <c:noMultiLvlLbl val="0"/>
      </c:catAx>
      <c:valAx>
        <c:axId val="942291135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  <a:endParaRPr lang="en-A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3.42858705161854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110783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60939315105742"/>
          <c:y val="0.15127987833603015"/>
          <c:w val="0.51992589161648917"/>
          <c:h val="0.19502187226596676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Installed PV capacity</a:t>
            </a:r>
          </a:p>
          <a:p>
            <a:pPr>
              <a:defRPr/>
            </a:pPr>
            <a:r>
              <a:rPr lang="en-AU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AU" sz="2000" b="1">
                <a:solidFill>
                  <a:sysClr val="windowText" lastClr="000000"/>
                </a:solidFill>
              </a:rPr>
              <a:t>a</a:t>
            </a:r>
            <a:endParaRPr lang="en-AU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251284456729184"/>
          <c:y val="3.5291377693504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98150211353072"/>
          <c:y val="0.12906537305243143"/>
          <c:w val="0.8393274300074367"/>
          <c:h val="0.70988303260042995"/>
        </c:manualLayout>
      </c:layout>
      <c:lineChart>
        <c:grouping val="standard"/>
        <c:varyColors val="0"/>
        <c:ser>
          <c:idx val="0"/>
          <c:order val="0"/>
          <c:tx>
            <c:v>#REF!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0-9E29-4328-8A93-D30164FABB45}"/>
            </c:ext>
          </c:extLst>
        </c:ser>
        <c:ser>
          <c:idx val="1"/>
          <c:order val="1"/>
          <c:tx>
            <c:v>#REF!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1-9E29-4328-8A93-D30164FABB45}"/>
            </c:ext>
          </c:extLst>
        </c:ser>
        <c:ser>
          <c:idx val="2"/>
          <c:order val="2"/>
          <c:tx>
            <c:v>#REF!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2-9E29-4328-8A93-D30164FABB45}"/>
            </c:ext>
          </c:extLst>
        </c:ser>
        <c:ser>
          <c:idx val="3"/>
          <c:order val="3"/>
          <c:tx>
            <c:v>#REF!</c:v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3-9E29-4328-8A93-D30164FABB45}"/>
            </c:ext>
          </c:extLst>
        </c:ser>
        <c:ser>
          <c:idx val="4"/>
          <c:order val="4"/>
          <c:tx>
            <c:v>#REF!</c:v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4-9E29-4328-8A93-D30164FAB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730351"/>
        <c:axId val="947063279"/>
      </c:lineChart>
      <c:catAx>
        <c:axId val="105673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063279"/>
        <c:crosses val="autoZero"/>
        <c:auto val="1"/>
        <c:lblAlgn val="ctr"/>
        <c:lblOffset val="100"/>
        <c:tickLblSkip val="1"/>
        <c:noMultiLvlLbl val="0"/>
      </c:catAx>
      <c:valAx>
        <c:axId val="94706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</a:t>
                </a:r>
                <a:r>
                  <a:rPr lang="en-AU" sz="800" baseline="-25000">
                    <a:solidFill>
                      <a:sysClr val="windowText" lastClr="000000"/>
                    </a:solidFill>
                  </a:rPr>
                  <a:t>P</a:t>
                </a:r>
              </a:p>
            </c:rich>
          </c:tx>
          <c:layout>
            <c:manualLayout>
              <c:xMode val="edge"/>
              <c:yMode val="edge"/>
              <c:x val="0"/>
              <c:y val="3.56801864917479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7303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2550385517355"/>
          <c:y val="0.16008982983168102"/>
          <c:w val="0.47356530928683421"/>
          <c:h val="0.17534776902887134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Installed </a:t>
            </a:r>
            <a:r>
              <a:rPr lang="en-AU" sz="14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battery </a:t>
            </a: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capacity</a:t>
            </a:r>
          </a:p>
          <a:p>
            <a:pPr>
              <a:defRPr/>
            </a:pPr>
            <a:r>
              <a:rPr lang="en-AU" sz="2000" b="1"/>
              <a:t>                               b</a:t>
            </a:r>
            <a:endParaRPr lang="en-AU" b="1"/>
          </a:p>
        </c:rich>
      </c:tx>
      <c:layout>
        <c:manualLayout>
          <c:xMode val="edge"/>
          <c:yMode val="edge"/>
          <c:x val="0.16777984711836524"/>
          <c:y val="2.604008276536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68590954874263"/>
          <c:y val="0.13368128983877015"/>
          <c:w val="0.84789868282680292"/>
          <c:h val="0.73109647071651329"/>
        </c:manualLayout>
      </c:layout>
      <c:lineChart>
        <c:grouping val="standard"/>
        <c:varyColors val="0"/>
        <c:ser>
          <c:idx val="0"/>
          <c:order val="0"/>
          <c:tx>
            <c:v>#REF!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0-D0E7-4D1E-8579-FA779A202794}"/>
            </c:ext>
          </c:extLst>
        </c:ser>
        <c:ser>
          <c:idx val="1"/>
          <c:order val="1"/>
          <c:tx>
            <c:v>#REF!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1-D0E7-4D1E-8579-FA779A202794}"/>
            </c:ext>
          </c:extLst>
        </c:ser>
        <c:ser>
          <c:idx val="2"/>
          <c:order val="2"/>
          <c:tx>
            <c:v>#REF!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2-D0E7-4D1E-8579-FA779A202794}"/>
            </c:ext>
          </c:extLst>
        </c:ser>
        <c:ser>
          <c:idx val="3"/>
          <c:order val="3"/>
          <c:tx>
            <c:v>#REF!</c:v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3-D0E7-4D1E-8579-FA779A202794}"/>
            </c:ext>
          </c:extLst>
        </c:ser>
        <c:ser>
          <c:idx val="4"/>
          <c:order val="4"/>
          <c:tx>
            <c:v>#REF!</c:v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4-D0E7-4D1E-8579-FA779A202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051375"/>
        <c:axId val="730673695"/>
      </c:lineChart>
      <c:catAx>
        <c:axId val="717051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73695"/>
        <c:crosses val="autoZero"/>
        <c:auto val="1"/>
        <c:lblAlgn val="ctr"/>
        <c:lblOffset val="100"/>
        <c:tickLblSkip val="1"/>
        <c:noMultiLvlLbl val="0"/>
      </c:catAx>
      <c:valAx>
        <c:axId val="73067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/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4.81003406532466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051375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exported energy</a:t>
            </a:r>
          </a:p>
          <a:p>
            <a:pPr algn="ctr">
              <a:defRPr>
                <a:solidFill>
                  <a:sysClr val="windowText" lastClr="000000"/>
                </a:solidFill>
              </a:defRPr>
            </a:pPr>
            <a:r>
              <a:rPr lang="en-AU" sz="1400" b="1" i="0" u="none" strike="noStrike" baseline="0">
                <a:effectLst/>
              </a:rPr>
              <a:t>                                                  </a:t>
            </a:r>
            <a:r>
              <a:rPr lang="en-AU" sz="2000" b="1" i="0" u="none" strike="noStrike" baseline="0">
                <a:effectLst/>
              </a:rPr>
              <a:t>b</a:t>
            </a:r>
            <a:endParaRPr lang="en-AU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492965572615341"/>
          <c:y val="1.86835610265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7594050743653E-2"/>
          <c:y val="0.128750793683305"/>
          <c:w val="0.84523877740467812"/>
          <c:h val="0.72902243819511292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Data'!$B$25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Data'!$B$26:$B$45</c:f>
              <c:numCache>
                <c:formatCode>General</c:formatCode>
                <c:ptCount val="20"/>
                <c:pt idx="0">
                  <c:v>0.76226852107564702</c:v>
                </c:pt>
                <c:pt idx="1">
                  <c:v>9.6013011044791696</c:v>
                </c:pt>
                <c:pt idx="2">
                  <c:v>19.549875385898702</c:v>
                </c:pt>
                <c:pt idx="3">
                  <c:v>23.933561753980499</c:v>
                </c:pt>
                <c:pt idx="4">
                  <c:v>25.898938355107902</c:v>
                </c:pt>
                <c:pt idx="5">
                  <c:v>25.299793125317599</c:v>
                </c:pt>
                <c:pt idx="6">
                  <c:v>38.019258587277498</c:v>
                </c:pt>
                <c:pt idx="7">
                  <c:v>117.90085384013599</c:v>
                </c:pt>
                <c:pt idx="8">
                  <c:v>251.33642177345601</c:v>
                </c:pt>
                <c:pt idx="9">
                  <c:v>366.97983933401002</c:v>
                </c:pt>
                <c:pt idx="10">
                  <c:v>405.69360299935698</c:v>
                </c:pt>
                <c:pt idx="11">
                  <c:v>436.28487854382001</c:v>
                </c:pt>
                <c:pt idx="12">
                  <c:v>526.89032608157504</c:v>
                </c:pt>
                <c:pt idx="13">
                  <c:v>630.44539266953905</c:v>
                </c:pt>
                <c:pt idx="14">
                  <c:v>726.51646350489602</c:v>
                </c:pt>
                <c:pt idx="15">
                  <c:v>809.138119149609</c:v>
                </c:pt>
                <c:pt idx="16">
                  <c:v>962.70243628075002</c:v>
                </c:pt>
                <c:pt idx="17">
                  <c:v>1100.8669865141701</c:v>
                </c:pt>
                <c:pt idx="18">
                  <c:v>1224.12689156536</c:v>
                </c:pt>
                <c:pt idx="19">
                  <c:v>1363.9388022626299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1A-4FD3-8B60-932F0EEC5D5C}"/>
            </c:ext>
          </c:extLst>
        </c:ser>
        <c:ser>
          <c:idx val="1"/>
          <c:order val="1"/>
          <c:tx>
            <c:strRef>
              <c:f>'Figure Data'!$C$25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Data'!$C$26:$C$45</c:f>
              <c:numCache>
                <c:formatCode>General</c:formatCode>
                <c:ptCount val="20"/>
                <c:pt idx="0">
                  <c:v>75.547265485372805</c:v>
                </c:pt>
                <c:pt idx="1">
                  <c:v>139.48633266186101</c:v>
                </c:pt>
                <c:pt idx="2">
                  <c:v>179.7012187585</c:v>
                </c:pt>
                <c:pt idx="3">
                  <c:v>191.24174862772401</c:v>
                </c:pt>
                <c:pt idx="4">
                  <c:v>198.02171127852799</c:v>
                </c:pt>
                <c:pt idx="5">
                  <c:v>197.759818979383</c:v>
                </c:pt>
                <c:pt idx="6">
                  <c:v>252.30995406307599</c:v>
                </c:pt>
                <c:pt idx="7">
                  <c:v>481.20187424170302</c:v>
                </c:pt>
                <c:pt idx="8">
                  <c:v>624.56271706490202</c:v>
                </c:pt>
                <c:pt idx="9">
                  <c:v>701.57225024304103</c:v>
                </c:pt>
                <c:pt idx="10">
                  <c:v>740.64523333718296</c:v>
                </c:pt>
                <c:pt idx="11">
                  <c:v>739.52978589713098</c:v>
                </c:pt>
                <c:pt idx="12">
                  <c:v>737.49937563033802</c:v>
                </c:pt>
                <c:pt idx="13">
                  <c:v>741.36757283803604</c:v>
                </c:pt>
                <c:pt idx="14">
                  <c:v>740.570669233795</c:v>
                </c:pt>
                <c:pt idx="15">
                  <c:v>797.88773504930998</c:v>
                </c:pt>
                <c:pt idx="16">
                  <c:v>945.74183737336102</c:v>
                </c:pt>
                <c:pt idx="17">
                  <c:v>1007.47304956911</c:v>
                </c:pt>
                <c:pt idx="18">
                  <c:v>1053.9584667166</c:v>
                </c:pt>
                <c:pt idx="19">
                  <c:v>1165.6623128700701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1A-4FD3-8B60-932F0EEC5D5C}"/>
            </c:ext>
          </c:extLst>
        </c:ser>
        <c:ser>
          <c:idx val="2"/>
          <c:order val="2"/>
          <c:tx>
            <c:strRef>
              <c:f>'Figure Data'!$D$25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Data'!$D$26:$D$45</c:f>
              <c:numCache>
                <c:formatCode>General</c:formatCode>
                <c:ptCount val="20"/>
                <c:pt idx="0">
                  <c:v>774.97410535362803</c:v>
                </c:pt>
                <c:pt idx="1">
                  <c:v>980.55487148441603</c:v>
                </c:pt>
                <c:pt idx="2">
                  <c:v>1107.83933186899</c:v>
                </c:pt>
                <c:pt idx="3">
                  <c:v>1124.25742063746</c:v>
                </c:pt>
                <c:pt idx="4">
                  <c:v>1120.5316272203299</c:v>
                </c:pt>
                <c:pt idx="5">
                  <c:v>1107.4652844985901</c:v>
                </c:pt>
                <c:pt idx="6">
                  <c:v>1094.41412602591</c:v>
                </c:pt>
                <c:pt idx="7">
                  <c:v>1081.37468209898</c:v>
                </c:pt>
                <c:pt idx="8">
                  <c:v>1068.34145580363</c:v>
                </c:pt>
                <c:pt idx="9">
                  <c:v>1055.31693987417</c:v>
                </c:pt>
                <c:pt idx="10">
                  <c:v>1040.1607520370001</c:v>
                </c:pt>
                <c:pt idx="11">
                  <c:v>1029.8063805849199</c:v>
                </c:pt>
                <c:pt idx="12">
                  <c:v>980.29540325729499</c:v>
                </c:pt>
                <c:pt idx="13">
                  <c:v>758.75866312140897</c:v>
                </c:pt>
                <c:pt idx="14">
                  <c:v>765.10589400948595</c:v>
                </c:pt>
                <c:pt idx="15">
                  <c:v>778.137030354746</c:v>
                </c:pt>
                <c:pt idx="16">
                  <c:v>833.30300412231895</c:v>
                </c:pt>
                <c:pt idx="17">
                  <c:v>1035.46999743623</c:v>
                </c:pt>
                <c:pt idx="18">
                  <c:v>1569.66980682279</c:v>
                </c:pt>
                <c:pt idx="19">
                  <c:v>1761.9979192401599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1A-4FD3-8B60-932F0EEC5D5C}"/>
            </c:ext>
          </c:extLst>
        </c:ser>
        <c:ser>
          <c:idx val="3"/>
          <c:order val="3"/>
          <c:tx>
            <c:strRef>
              <c:f>'Figure Data'!$E$25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Data'!$E$26:$E$45</c:f>
              <c:numCache>
                <c:formatCode>General</c:formatCode>
                <c:ptCount val="20"/>
                <c:pt idx="0">
                  <c:v>929.23250229357996</c:v>
                </c:pt>
                <c:pt idx="1">
                  <c:v>1060.73956128181</c:v>
                </c:pt>
                <c:pt idx="2">
                  <c:v>1126.61374679041</c:v>
                </c:pt>
                <c:pt idx="3">
                  <c:v>1131.4439039092399</c:v>
                </c:pt>
                <c:pt idx="4">
                  <c:v>1118.37148902884</c:v>
                </c:pt>
                <c:pt idx="5">
                  <c:v>1105.3069400552099</c:v>
                </c:pt>
                <c:pt idx="6">
                  <c:v>1092.2580464642199</c:v>
                </c:pt>
                <c:pt idx="7">
                  <c:v>1079.21988121867</c:v>
                </c:pt>
                <c:pt idx="8">
                  <c:v>1066.1877787641299</c:v>
                </c:pt>
                <c:pt idx="9">
                  <c:v>1053.1655033623299</c:v>
                </c:pt>
                <c:pt idx="10">
                  <c:v>1040.1562468454399</c:v>
                </c:pt>
                <c:pt idx="11">
                  <c:v>1027.16107062173</c:v>
                </c:pt>
                <c:pt idx="12">
                  <c:v>1020.2271046959499</c:v>
                </c:pt>
                <c:pt idx="13">
                  <c:v>1011.32951470878</c:v>
                </c:pt>
                <c:pt idx="14">
                  <c:v>1018.27245592696</c:v>
                </c:pt>
                <c:pt idx="15">
                  <c:v>1038.2624124071499</c:v>
                </c:pt>
                <c:pt idx="16">
                  <c:v>1051.75513899675</c:v>
                </c:pt>
                <c:pt idx="17">
                  <c:v>1134.1837644140301</c:v>
                </c:pt>
                <c:pt idx="18">
                  <c:v>1251.79485151327</c:v>
                </c:pt>
                <c:pt idx="19">
                  <c:v>1352.7526272508501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1A-4FD3-8B60-932F0EEC5D5C}"/>
            </c:ext>
          </c:extLst>
        </c:ser>
        <c:ser>
          <c:idx val="4"/>
          <c:order val="4"/>
          <c:tx>
            <c:strRef>
              <c:f>'Figure Data'!$F$25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Data'!$F$26:$F$45</c:f>
              <c:numCache>
                <c:formatCode>General</c:formatCode>
                <c:ptCount val="20"/>
                <c:pt idx="0">
                  <c:v>984.68938788526305</c:v>
                </c:pt>
                <c:pt idx="1">
                  <c:v>1065.12929750324</c:v>
                </c:pt>
                <c:pt idx="2">
                  <c:v>1139.8555272915301</c:v>
                </c:pt>
                <c:pt idx="3">
                  <c:v>1130.84472418473</c:v>
                </c:pt>
                <c:pt idx="4">
                  <c:v>1117.77263654322</c:v>
                </c:pt>
                <c:pt idx="5">
                  <c:v>1104.70863260955</c:v>
                </c:pt>
                <c:pt idx="6">
                  <c:v>1091.66030771542</c:v>
                </c:pt>
                <c:pt idx="7">
                  <c:v>1078.6224231132601</c:v>
                </c:pt>
                <c:pt idx="8">
                  <c:v>1065.59063370436</c:v>
                </c:pt>
                <c:pt idx="9">
                  <c:v>1052.56902343515</c:v>
                </c:pt>
                <c:pt idx="10">
                  <c:v>1039.5601734465099</c:v>
                </c:pt>
                <c:pt idx="11">
                  <c:v>1026.5655778298001</c:v>
                </c:pt>
                <c:pt idx="12">
                  <c:v>1019.63174142155</c:v>
                </c:pt>
                <c:pt idx="13">
                  <c:v>1006.62753453242</c:v>
                </c:pt>
                <c:pt idx="14">
                  <c:v>1002.99252038391</c:v>
                </c:pt>
                <c:pt idx="15">
                  <c:v>1007.63699621671</c:v>
                </c:pt>
                <c:pt idx="16">
                  <c:v>998.39998404128096</c:v>
                </c:pt>
                <c:pt idx="17">
                  <c:v>1047.0124689270301</c:v>
                </c:pt>
                <c:pt idx="18">
                  <c:v>1062.05031958632</c:v>
                </c:pt>
                <c:pt idx="19">
                  <c:v>1107.6313334214401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1A-4FD3-8B60-932F0EEC5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110783"/>
        <c:axId val="942291135"/>
      </c:lineChart>
      <c:catAx>
        <c:axId val="682110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91135"/>
        <c:crosses val="autoZero"/>
        <c:auto val="1"/>
        <c:lblAlgn val="ctr"/>
        <c:lblOffset val="100"/>
        <c:tickLblSkip val="1"/>
        <c:noMultiLvlLbl val="0"/>
      </c:catAx>
      <c:valAx>
        <c:axId val="942291135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  <a:endParaRPr lang="en-A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3.42858705161854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110783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60939315105742"/>
          <c:y val="0.15127987833603015"/>
          <c:w val="0.612836852426347"/>
          <c:h val="0.19502187226596676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Installed PV capacity</a:t>
            </a:r>
          </a:p>
          <a:p>
            <a:pPr>
              <a:defRPr/>
            </a:pPr>
            <a:r>
              <a:rPr lang="en-AU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AU" sz="2000" b="1">
                <a:solidFill>
                  <a:sysClr val="windowText" lastClr="000000"/>
                </a:solidFill>
              </a:rPr>
              <a:t>a</a:t>
            </a:r>
            <a:endParaRPr lang="en-AU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251284456729184"/>
          <c:y val="3.5291377693504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98150211353072"/>
          <c:y val="0.12906537305243143"/>
          <c:w val="0.8393274300074367"/>
          <c:h val="0.70988303260042995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Data'!$B$48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Data'!$B$49:$B$68</c:f>
              <c:numCache>
                <c:formatCode>General</c:formatCode>
                <c:ptCount val="20"/>
                <c:pt idx="0">
                  <c:v>0.17499999999999999</c:v>
                </c:pt>
                <c:pt idx="1">
                  <c:v>0.2225</c:v>
                </c:pt>
                <c:pt idx="2">
                  <c:v>0.2555</c:v>
                </c:pt>
                <c:pt idx="3">
                  <c:v>0.26850000000000002</c:v>
                </c:pt>
                <c:pt idx="4">
                  <c:v>0.27600000000000002</c:v>
                </c:pt>
                <c:pt idx="5">
                  <c:v>0.27750000000000002</c:v>
                </c:pt>
                <c:pt idx="6">
                  <c:v>0.32800000000000001</c:v>
                </c:pt>
                <c:pt idx="7">
                  <c:v>0.55149999999999999</c:v>
                </c:pt>
                <c:pt idx="8">
                  <c:v>0.85599999999999998</c:v>
                </c:pt>
                <c:pt idx="9">
                  <c:v>1.1034999999999999</c:v>
                </c:pt>
                <c:pt idx="10">
                  <c:v>1.1870000000000001</c:v>
                </c:pt>
                <c:pt idx="11">
                  <c:v>1.244</c:v>
                </c:pt>
                <c:pt idx="12">
                  <c:v>1.3774999999999999</c:v>
                </c:pt>
                <c:pt idx="13">
                  <c:v>1.5285</c:v>
                </c:pt>
                <c:pt idx="14">
                  <c:v>1.6539999999999999</c:v>
                </c:pt>
                <c:pt idx="15">
                  <c:v>1.76</c:v>
                </c:pt>
                <c:pt idx="16">
                  <c:v>1.9215</c:v>
                </c:pt>
                <c:pt idx="17">
                  <c:v>2.0625</c:v>
                </c:pt>
                <c:pt idx="18">
                  <c:v>2.19</c:v>
                </c:pt>
                <c:pt idx="19">
                  <c:v>2.3264999999999998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96-4D72-8D5E-B17D693388D7}"/>
            </c:ext>
          </c:extLst>
        </c:ser>
        <c:ser>
          <c:idx val="1"/>
          <c:order val="1"/>
          <c:tx>
            <c:strRef>
              <c:f>'Figure Data'!$C$48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Data'!$C$49:$C$68</c:f>
              <c:numCache>
                <c:formatCode>General</c:formatCode>
                <c:ptCount val="20"/>
                <c:pt idx="0">
                  <c:v>0.32150000000000001</c:v>
                </c:pt>
                <c:pt idx="1">
                  <c:v>0.40300000000000002</c:v>
                </c:pt>
                <c:pt idx="2">
                  <c:v>0.45900000000000002</c:v>
                </c:pt>
                <c:pt idx="3">
                  <c:v>0.47799999999999998</c:v>
                </c:pt>
                <c:pt idx="4">
                  <c:v>0.49</c:v>
                </c:pt>
                <c:pt idx="5">
                  <c:v>0.495</c:v>
                </c:pt>
                <c:pt idx="6">
                  <c:v>0.58550000000000002</c:v>
                </c:pt>
                <c:pt idx="7">
                  <c:v>0.95</c:v>
                </c:pt>
                <c:pt idx="8">
                  <c:v>1.1745000000000001</c:v>
                </c:pt>
                <c:pt idx="9">
                  <c:v>1.2985</c:v>
                </c:pt>
                <c:pt idx="10">
                  <c:v>1.3685</c:v>
                </c:pt>
                <c:pt idx="11">
                  <c:v>1.43</c:v>
                </c:pt>
                <c:pt idx="12">
                  <c:v>1.5549999999999999</c:v>
                </c:pt>
                <c:pt idx="13">
                  <c:v>1.6174999999999999</c:v>
                </c:pt>
                <c:pt idx="14">
                  <c:v>1.655</c:v>
                </c:pt>
                <c:pt idx="15">
                  <c:v>1.7384999999999999</c:v>
                </c:pt>
                <c:pt idx="16">
                  <c:v>1.9075</c:v>
                </c:pt>
                <c:pt idx="17">
                  <c:v>1.9815</c:v>
                </c:pt>
                <c:pt idx="18">
                  <c:v>2.0499999999999998</c:v>
                </c:pt>
                <c:pt idx="19">
                  <c:v>2.1655000000000002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96-4D72-8D5E-B17D693388D7}"/>
            </c:ext>
          </c:extLst>
        </c:ser>
        <c:ser>
          <c:idx val="2"/>
          <c:order val="2"/>
          <c:tx>
            <c:strRef>
              <c:f>'Figure Data'!$D$48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Data'!$D$49:$D$68</c:f>
              <c:numCache>
                <c:formatCode>General</c:formatCode>
                <c:ptCount val="20"/>
                <c:pt idx="0">
                  <c:v>0.93500000000000005</c:v>
                </c:pt>
                <c:pt idx="1">
                  <c:v>1.125</c:v>
                </c:pt>
                <c:pt idx="2">
                  <c:v>1.2649999999999999</c:v>
                </c:pt>
                <c:pt idx="3">
                  <c:v>1.2949999999999999</c:v>
                </c:pt>
                <c:pt idx="4">
                  <c:v>1.3049999999999999</c:v>
                </c:pt>
                <c:pt idx="5">
                  <c:v>1.3049999999999999</c:v>
                </c:pt>
                <c:pt idx="6">
                  <c:v>1.3049999999999999</c:v>
                </c:pt>
                <c:pt idx="7">
                  <c:v>1.3049999999999999</c:v>
                </c:pt>
                <c:pt idx="8">
                  <c:v>1.3049999999999999</c:v>
                </c:pt>
                <c:pt idx="9">
                  <c:v>1.3049999999999999</c:v>
                </c:pt>
                <c:pt idx="10">
                  <c:v>1.3049999999999999</c:v>
                </c:pt>
                <c:pt idx="11">
                  <c:v>1.3234999999999999</c:v>
                </c:pt>
                <c:pt idx="12">
                  <c:v>1.448</c:v>
                </c:pt>
                <c:pt idx="13">
                  <c:v>1.6074999999999999</c:v>
                </c:pt>
                <c:pt idx="14">
                  <c:v>1.6325000000000001</c:v>
                </c:pt>
                <c:pt idx="15">
                  <c:v>1.6585000000000001</c:v>
                </c:pt>
                <c:pt idx="16">
                  <c:v>1.7304999999999999</c:v>
                </c:pt>
                <c:pt idx="17">
                  <c:v>1.9495</c:v>
                </c:pt>
                <c:pt idx="18">
                  <c:v>2.4860000000000002</c:v>
                </c:pt>
                <c:pt idx="19">
                  <c:v>2.6684999999999999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96-4D72-8D5E-B17D693388D7}"/>
            </c:ext>
          </c:extLst>
        </c:ser>
        <c:ser>
          <c:idx val="3"/>
          <c:order val="3"/>
          <c:tx>
            <c:strRef>
              <c:f>'Figure Data'!$E$48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Data'!$E$49:$E$68</c:f>
              <c:numCache>
                <c:formatCode>General</c:formatCode>
                <c:ptCount val="20"/>
                <c:pt idx="0">
                  <c:v>1.0649999999999999</c:v>
                </c:pt>
                <c:pt idx="1">
                  <c:v>1.2</c:v>
                </c:pt>
                <c:pt idx="2">
                  <c:v>1.2849999999999999</c:v>
                </c:pt>
                <c:pt idx="3">
                  <c:v>1.3049999999999999</c:v>
                </c:pt>
                <c:pt idx="4">
                  <c:v>1.3049999999999999</c:v>
                </c:pt>
                <c:pt idx="5">
                  <c:v>1.3049999999999999</c:v>
                </c:pt>
                <c:pt idx="6">
                  <c:v>1.3049999999999999</c:v>
                </c:pt>
                <c:pt idx="7">
                  <c:v>1.3049999999999999</c:v>
                </c:pt>
                <c:pt idx="8">
                  <c:v>1.3049999999999999</c:v>
                </c:pt>
                <c:pt idx="9">
                  <c:v>1.3049999999999999</c:v>
                </c:pt>
                <c:pt idx="10">
                  <c:v>1.3049999999999999</c:v>
                </c:pt>
                <c:pt idx="11">
                  <c:v>1.3049999999999999</c:v>
                </c:pt>
                <c:pt idx="12">
                  <c:v>1.3149999999999999</c:v>
                </c:pt>
                <c:pt idx="13">
                  <c:v>1.323</c:v>
                </c:pt>
                <c:pt idx="14">
                  <c:v>1.3634999999999999</c:v>
                </c:pt>
                <c:pt idx="15">
                  <c:v>1.429</c:v>
                </c:pt>
                <c:pt idx="16">
                  <c:v>1.4784999999999999</c:v>
                </c:pt>
                <c:pt idx="17">
                  <c:v>1.6154999999999999</c:v>
                </c:pt>
                <c:pt idx="18">
                  <c:v>1.7915000000000001</c:v>
                </c:pt>
                <c:pt idx="19">
                  <c:v>1.9359999999999999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96-4D72-8D5E-B17D693388D7}"/>
            </c:ext>
          </c:extLst>
        </c:ser>
        <c:ser>
          <c:idx val="4"/>
          <c:order val="4"/>
          <c:tx>
            <c:strRef>
              <c:f>'Figure Data'!$F$48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Data'!$F$49:$F$68</c:f>
              <c:numCache>
                <c:formatCode>General</c:formatCode>
                <c:ptCount val="20"/>
                <c:pt idx="0">
                  <c:v>1.115</c:v>
                </c:pt>
                <c:pt idx="1">
                  <c:v>1.2050000000000001</c:v>
                </c:pt>
                <c:pt idx="2">
                  <c:v>1.3</c:v>
                </c:pt>
                <c:pt idx="3">
                  <c:v>1.3049999999999999</c:v>
                </c:pt>
                <c:pt idx="4">
                  <c:v>1.3049999999999999</c:v>
                </c:pt>
                <c:pt idx="5">
                  <c:v>1.3049999999999999</c:v>
                </c:pt>
                <c:pt idx="6">
                  <c:v>1.3049999999999999</c:v>
                </c:pt>
                <c:pt idx="7">
                  <c:v>1.3049999999999999</c:v>
                </c:pt>
                <c:pt idx="8">
                  <c:v>1.3049999999999999</c:v>
                </c:pt>
                <c:pt idx="9">
                  <c:v>1.3049999999999999</c:v>
                </c:pt>
                <c:pt idx="10">
                  <c:v>1.3049999999999999</c:v>
                </c:pt>
                <c:pt idx="11">
                  <c:v>1.3049999999999999</c:v>
                </c:pt>
                <c:pt idx="12">
                  <c:v>1.3149999999999999</c:v>
                </c:pt>
                <c:pt idx="13">
                  <c:v>1.3149999999999999</c:v>
                </c:pt>
                <c:pt idx="14">
                  <c:v>1.3360000000000001</c:v>
                </c:pt>
                <c:pt idx="15">
                  <c:v>1.3665</c:v>
                </c:pt>
                <c:pt idx="16">
                  <c:v>1.3720000000000001</c:v>
                </c:pt>
                <c:pt idx="17">
                  <c:v>1.474</c:v>
                </c:pt>
                <c:pt idx="18">
                  <c:v>1.5165</c:v>
                </c:pt>
                <c:pt idx="19">
                  <c:v>1.599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96-4D72-8D5E-B17D69338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730351"/>
        <c:axId val="947063279"/>
      </c:lineChart>
      <c:catAx>
        <c:axId val="105673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063279"/>
        <c:crosses val="autoZero"/>
        <c:auto val="1"/>
        <c:lblAlgn val="ctr"/>
        <c:lblOffset val="100"/>
        <c:tickLblSkip val="1"/>
        <c:noMultiLvlLbl val="0"/>
      </c:catAx>
      <c:valAx>
        <c:axId val="94706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</a:t>
                </a:r>
                <a:r>
                  <a:rPr lang="en-AU" sz="800" baseline="-25000">
                    <a:solidFill>
                      <a:sysClr val="windowText" lastClr="000000"/>
                    </a:solidFill>
                  </a:rPr>
                  <a:t>P</a:t>
                </a:r>
              </a:p>
            </c:rich>
          </c:tx>
          <c:layout>
            <c:manualLayout>
              <c:xMode val="edge"/>
              <c:yMode val="edge"/>
              <c:x val="0"/>
              <c:y val="3.56801864917479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7303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2550385517355"/>
          <c:y val="0.16008982983168102"/>
          <c:w val="0.55670961000379349"/>
          <c:h val="0.17534776902887134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Installed </a:t>
            </a:r>
            <a:r>
              <a:rPr lang="en-AU" sz="14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battery </a:t>
            </a: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capacity</a:t>
            </a:r>
          </a:p>
          <a:p>
            <a:pPr>
              <a:defRPr/>
            </a:pPr>
            <a:r>
              <a:rPr lang="en-AU" sz="2000" b="1"/>
              <a:t>                               b</a:t>
            </a:r>
            <a:endParaRPr lang="en-AU" b="1"/>
          </a:p>
        </c:rich>
      </c:tx>
      <c:layout>
        <c:manualLayout>
          <c:xMode val="edge"/>
          <c:yMode val="edge"/>
          <c:x val="0.16777984711836524"/>
          <c:y val="2.604008276536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68590954874263"/>
          <c:y val="0.13368128983877015"/>
          <c:w val="0.84789868282680292"/>
          <c:h val="0.73109647071651329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Data'!$B$71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Data'!$B$72:$B$91</c:f>
              <c:numCache>
                <c:formatCode>General</c:formatCode>
                <c:ptCount val="20"/>
                <c:pt idx="0">
                  <c:v>0</c:v>
                </c:pt>
                <c:pt idx="1">
                  <c:v>1E-3</c:v>
                </c:pt>
                <c:pt idx="2">
                  <c:v>1E-3</c:v>
                </c:pt>
                <c:pt idx="3">
                  <c:v>4.0000000000000001E-3</c:v>
                </c:pt>
                <c:pt idx="4">
                  <c:v>8.0000000000000002E-3</c:v>
                </c:pt>
                <c:pt idx="5">
                  <c:v>8.9999999999999993E-3</c:v>
                </c:pt>
                <c:pt idx="6">
                  <c:v>0.13800000000000001</c:v>
                </c:pt>
                <c:pt idx="7">
                  <c:v>0.72599999999999998</c:v>
                </c:pt>
                <c:pt idx="8">
                  <c:v>1.524</c:v>
                </c:pt>
                <c:pt idx="9">
                  <c:v>2.137</c:v>
                </c:pt>
                <c:pt idx="10">
                  <c:v>2.355</c:v>
                </c:pt>
                <c:pt idx="11">
                  <c:v>2.6389999999999998</c:v>
                </c:pt>
                <c:pt idx="12">
                  <c:v>3.3820000000000001</c:v>
                </c:pt>
                <c:pt idx="13">
                  <c:v>4.2249999999999996</c:v>
                </c:pt>
                <c:pt idx="14">
                  <c:v>4.9089999999999998</c:v>
                </c:pt>
                <c:pt idx="15">
                  <c:v>5.5019999999999998</c:v>
                </c:pt>
                <c:pt idx="16">
                  <c:v>6.415</c:v>
                </c:pt>
                <c:pt idx="17">
                  <c:v>6.851</c:v>
                </c:pt>
                <c:pt idx="18">
                  <c:v>6.8739999999999997</c:v>
                </c:pt>
                <c:pt idx="19">
                  <c:v>7.0949999999999998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49-483A-B324-19E1C23E3562}"/>
            </c:ext>
          </c:extLst>
        </c:ser>
        <c:ser>
          <c:idx val="1"/>
          <c:order val="1"/>
          <c:tx>
            <c:strRef>
              <c:f>'Figure Data'!$C$71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Data'!$C$72:$C$91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2E-3</c:v>
                </c:pt>
                <c:pt idx="4">
                  <c:v>4.0000000000000001E-3</c:v>
                </c:pt>
                <c:pt idx="5">
                  <c:v>7.0000000000000001E-3</c:v>
                </c:pt>
                <c:pt idx="6">
                  <c:v>0.16600000000000001</c:v>
                </c:pt>
                <c:pt idx="7">
                  <c:v>0.93300000000000005</c:v>
                </c:pt>
                <c:pt idx="8">
                  <c:v>1.34</c:v>
                </c:pt>
                <c:pt idx="9">
                  <c:v>1.5509999999999999</c:v>
                </c:pt>
                <c:pt idx="10">
                  <c:v>1.6819999999999999</c:v>
                </c:pt>
                <c:pt idx="11">
                  <c:v>2.0939999999999999</c:v>
                </c:pt>
                <c:pt idx="12">
                  <c:v>3.1739999999999999</c:v>
                </c:pt>
                <c:pt idx="13">
                  <c:v>3.7210000000000001</c:v>
                </c:pt>
                <c:pt idx="14">
                  <c:v>4.069</c:v>
                </c:pt>
                <c:pt idx="15">
                  <c:v>4.6669999999999998</c:v>
                </c:pt>
                <c:pt idx="16">
                  <c:v>5.96</c:v>
                </c:pt>
                <c:pt idx="17">
                  <c:v>5.83</c:v>
                </c:pt>
                <c:pt idx="18">
                  <c:v>5.9029999999999996</c:v>
                </c:pt>
                <c:pt idx="19">
                  <c:v>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49-483A-B324-19E1C23E3562}"/>
            </c:ext>
          </c:extLst>
        </c:ser>
        <c:ser>
          <c:idx val="2"/>
          <c:order val="2"/>
          <c:tx>
            <c:strRef>
              <c:f>'Figure Data'!$D$71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Data'!$D$72:$D$91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7.0000000000000001E-3</c:v>
                </c:pt>
                <c:pt idx="11">
                  <c:v>8.8999999999999996E-2</c:v>
                </c:pt>
                <c:pt idx="12">
                  <c:v>0.84699999999999998</c:v>
                </c:pt>
                <c:pt idx="13">
                  <c:v>2.4489999999999998</c:v>
                </c:pt>
                <c:pt idx="14">
                  <c:v>2.536</c:v>
                </c:pt>
                <c:pt idx="15">
                  <c:v>2.6909999999999998</c:v>
                </c:pt>
                <c:pt idx="16">
                  <c:v>3.1269999999999998</c:v>
                </c:pt>
                <c:pt idx="17">
                  <c:v>4.0030000000000001</c:v>
                </c:pt>
                <c:pt idx="18">
                  <c:v>5.5579999999999998</c:v>
                </c:pt>
                <c:pt idx="19">
                  <c:v>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49-483A-B324-19E1C23E3562}"/>
            </c:ext>
          </c:extLst>
        </c:ser>
        <c:ser>
          <c:idx val="3"/>
          <c:order val="3"/>
          <c:tx>
            <c:strRef>
              <c:f>'Figure Data'!$E$71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Data'!$E$72:$E$91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2.1000000000000001E-2</c:v>
                </c:pt>
                <c:pt idx="13">
                  <c:v>0.05</c:v>
                </c:pt>
                <c:pt idx="14">
                  <c:v>0.14899999999999999</c:v>
                </c:pt>
                <c:pt idx="15">
                  <c:v>0.32400000000000001</c:v>
                </c:pt>
                <c:pt idx="16">
                  <c:v>0.51</c:v>
                </c:pt>
                <c:pt idx="17">
                  <c:v>0.91600000000000004</c:v>
                </c:pt>
                <c:pt idx="18">
                  <c:v>1.458</c:v>
                </c:pt>
                <c:pt idx="19">
                  <c:v>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49-483A-B324-19E1C23E3562}"/>
            </c:ext>
          </c:extLst>
        </c:ser>
        <c:ser>
          <c:idx val="4"/>
          <c:order val="4"/>
          <c:tx>
            <c:strRef>
              <c:f>'Figure Data'!$F$71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Data'!$F$72:$F$91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2.1000000000000001E-2</c:v>
                </c:pt>
                <c:pt idx="13">
                  <c:v>2.1000000000000001E-2</c:v>
                </c:pt>
                <c:pt idx="14">
                  <c:v>7.9000000000000001E-2</c:v>
                </c:pt>
                <c:pt idx="15">
                  <c:v>0.155</c:v>
                </c:pt>
                <c:pt idx="16">
                  <c:v>0.19</c:v>
                </c:pt>
                <c:pt idx="17">
                  <c:v>0.434</c:v>
                </c:pt>
                <c:pt idx="18">
                  <c:v>0.627</c:v>
                </c:pt>
                <c:pt idx="19">
                  <c:v>0.82299999999999995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49-483A-B324-19E1C23E3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051375"/>
        <c:axId val="730673695"/>
      </c:lineChart>
      <c:catAx>
        <c:axId val="717051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73695"/>
        <c:crosses val="autoZero"/>
        <c:auto val="1"/>
        <c:lblAlgn val="ctr"/>
        <c:lblOffset val="100"/>
        <c:tickLblSkip val="1"/>
        <c:noMultiLvlLbl val="0"/>
      </c:catAx>
      <c:valAx>
        <c:axId val="73067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/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4.81003406532466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051375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Retailer revenue before FiT</a:t>
            </a:r>
            <a:r>
              <a:rPr lang="en-AU" sz="2000" b="1" baseline="0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                                         a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4117441807282777"/>
          <c:y val="1.13114811717806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86607558959275"/>
          <c:y val="0.12952183145816257"/>
          <c:w val="0.85157310134557407"/>
          <c:h val="0.72640273722998561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Data'!$B$94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Data'!$B$95:$B$114</c:f>
              <c:numCache>
                <c:formatCode>General</c:formatCode>
                <c:ptCount val="20"/>
                <c:pt idx="0">
                  <c:v>437.556491466968</c:v>
                </c:pt>
                <c:pt idx="1">
                  <c:v>447.61156991168059</c:v>
                </c:pt>
                <c:pt idx="2">
                  <c:v>462.11804064372348</c:v>
                </c:pt>
                <c:pt idx="3">
                  <c:v>482.38015096478006</c:v>
                </c:pt>
                <c:pt idx="4">
                  <c:v>504.94882833026327</c:v>
                </c:pt>
                <c:pt idx="5">
                  <c:v>530.31691315289174</c:v>
                </c:pt>
                <c:pt idx="6">
                  <c:v>539.04856041670257</c:v>
                </c:pt>
                <c:pt idx="7">
                  <c:v>486.43371251210084</c:v>
                </c:pt>
                <c:pt idx="8">
                  <c:v>406.05643198894171</c:v>
                </c:pt>
                <c:pt idx="9">
                  <c:v>348.77067240054492</c:v>
                </c:pt>
                <c:pt idx="10">
                  <c:v>346.18672194913518</c:v>
                </c:pt>
                <c:pt idx="11">
                  <c:v>351.02554154231723</c:v>
                </c:pt>
                <c:pt idx="12">
                  <c:v>334.9992129803635</c:v>
                </c:pt>
                <c:pt idx="13">
                  <c:v>317.30930875120146</c:v>
                </c:pt>
                <c:pt idx="14">
                  <c:v>308.07854952401323</c:v>
                </c:pt>
                <c:pt idx="15">
                  <c:v>306.69199613821894</c:v>
                </c:pt>
                <c:pt idx="16">
                  <c:v>300.76827299461547</c:v>
                </c:pt>
                <c:pt idx="17">
                  <c:v>301.84962060762632</c:v>
                </c:pt>
                <c:pt idx="18">
                  <c:v>307.5046163910522</c:v>
                </c:pt>
                <c:pt idx="19">
                  <c:v>312.4677553439173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5F-4EC1-8153-9BD8597010A6}"/>
            </c:ext>
          </c:extLst>
        </c:ser>
        <c:ser>
          <c:idx val="1"/>
          <c:order val="1"/>
          <c:tx>
            <c:strRef>
              <c:f>'Figure Data'!$C$94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Data'!$C$95:$C$114</c:f>
              <c:numCache>
                <c:formatCode>General</c:formatCode>
                <c:ptCount val="20"/>
                <c:pt idx="0">
                  <c:v>419.44689444081519</c:v>
                </c:pt>
                <c:pt idx="1">
                  <c:v>425.79306299222139</c:v>
                </c:pt>
                <c:pt idx="2">
                  <c:v>437.32330697665753</c:v>
                </c:pt>
                <c:pt idx="3">
                  <c:v>456.53251781558333</c:v>
                </c:pt>
                <c:pt idx="4">
                  <c:v>478.49497269341953</c:v>
                </c:pt>
                <c:pt idx="5">
                  <c:v>502.13767766185435</c:v>
                </c:pt>
                <c:pt idx="6">
                  <c:v>503.7306853828054</c:v>
                </c:pt>
                <c:pt idx="7">
                  <c:v>423.74061457484464</c:v>
                </c:pt>
                <c:pt idx="8">
                  <c:v>392.02777842003042</c:v>
                </c:pt>
                <c:pt idx="9">
                  <c:v>387.23397000166091</c:v>
                </c:pt>
                <c:pt idx="10">
                  <c:v>395.02503888175534</c:v>
                </c:pt>
                <c:pt idx="11">
                  <c:v>385.15008441750723</c:v>
                </c:pt>
                <c:pt idx="12">
                  <c:v>336.09362136602886</c:v>
                </c:pt>
                <c:pt idx="13">
                  <c:v>325.8182725875385</c:v>
                </c:pt>
                <c:pt idx="14">
                  <c:v>330.28615393356125</c:v>
                </c:pt>
                <c:pt idx="15">
                  <c:v>330.05277794686162</c:v>
                </c:pt>
                <c:pt idx="16">
                  <c:v>313.36553704061907</c:v>
                </c:pt>
                <c:pt idx="17">
                  <c:v>321.91341462923964</c:v>
                </c:pt>
                <c:pt idx="18">
                  <c:v>333.30494908897089</c:v>
                </c:pt>
                <c:pt idx="19">
                  <c:v>340.06792741029841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5F-4EC1-8153-9BD8597010A6}"/>
            </c:ext>
          </c:extLst>
        </c:ser>
        <c:ser>
          <c:idx val="2"/>
          <c:order val="2"/>
          <c:tx>
            <c:strRef>
              <c:f>'Figure Data'!$D$94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Data'!$D$95:$D$114</c:f>
              <c:numCache>
                <c:formatCode>General</c:formatCode>
                <c:ptCount val="20"/>
                <c:pt idx="0">
                  <c:v>389.76811633144968</c:v>
                </c:pt>
                <c:pt idx="1">
                  <c:v>395.43705380938513</c:v>
                </c:pt>
                <c:pt idx="2">
                  <c:v>402.89047959898966</c:v>
                </c:pt>
                <c:pt idx="3">
                  <c:v>421.48338025847943</c:v>
                </c:pt>
                <c:pt idx="4">
                  <c:v>442.27141110777256</c:v>
                </c:pt>
                <c:pt idx="5">
                  <c:v>464.72155140956494</c:v>
                </c:pt>
                <c:pt idx="6">
                  <c:v>488.31498805194093</c:v>
                </c:pt>
                <c:pt idx="7">
                  <c:v>513.11014202257195</c:v>
                </c:pt>
                <c:pt idx="8">
                  <c:v>539.16839041738376</c:v>
                </c:pt>
                <c:pt idx="9">
                  <c:v>566.55451735349209</c:v>
                </c:pt>
                <c:pt idx="10">
                  <c:v>594.27265399138605</c:v>
                </c:pt>
                <c:pt idx="11">
                  <c:v>613.59416742972417</c:v>
                </c:pt>
                <c:pt idx="12">
                  <c:v>548.880577662159</c:v>
                </c:pt>
                <c:pt idx="13">
                  <c:v>369.23429944689309</c:v>
                </c:pt>
                <c:pt idx="14">
                  <c:v>384.38733005029576</c:v>
                </c:pt>
                <c:pt idx="15">
                  <c:v>402.02952359572896</c:v>
                </c:pt>
                <c:pt idx="16">
                  <c:v>411.72222354849174</c:v>
                </c:pt>
                <c:pt idx="17">
                  <c:v>390.93943718193498</c:v>
                </c:pt>
                <c:pt idx="18">
                  <c:v>321.36085397520912</c:v>
                </c:pt>
                <c:pt idx="19">
                  <c:v>319.29365119822279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5F-4EC1-8153-9BD8597010A6}"/>
            </c:ext>
          </c:extLst>
        </c:ser>
        <c:ser>
          <c:idx val="4"/>
          <c:order val="3"/>
          <c:tx>
            <c:strRef>
              <c:f>'Figure Data'!$F$94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Data'!$F$95:$F$114</c:f>
              <c:numCache>
                <c:formatCode>General</c:formatCode>
                <c:ptCount val="20"/>
                <c:pt idx="0">
                  <c:v>379.12816705897296</c:v>
                </c:pt>
                <c:pt idx="1">
                  <c:v>390.75379556678939</c:v>
                </c:pt>
                <c:pt idx="2">
                  <c:v>401.07193187850265</c:v>
                </c:pt>
                <c:pt idx="3">
                  <c:v>420.94744493553043</c:v>
                </c:pt>
                <c:pt idx="4">
                  <c:v>442.31232840055696</c:v>
                </c:pt>
                <c:pt idx="5">
                  <c:v>464.76492578733905</c:v>
                </c:pt>
                <c:pt idx="6">
                  <c:v>488.36093120350341</c:v>
                </c:pt>
                <c:pt idx="7">
                  <c:v>513.15887023930429</c:v>
                </c:pt>
                <c:pt idx="8">
                  <c:v>539.2201047604724</c:v>
                </c:pt>
                <c:pt idx="9">
                  <c:v>566.60939618672649</c:v>
                </c:pt>
                <c:pt idx="10">
                  <c:v>595.39474711084449</c:v>
                </c:pt>
                <c:pt idx="11">
                  <c:v>625.64756326376221</c:v>
                </c:pt>
                <c:pt idx="12">
                  <c:v>654.43725570492973</c:v>
                </c:pt>
                <c:pt idx="13">
                  <c:v>687.71911490223624</c:v>
                </c:pt>
                <c:pt idx="14">
                  <c:v>714.87535126975501</c:v>
                </c:pt>
                <c:pt idx="15">
                  <c:v>740.61484743180699</c:v>
                </c:pt>
                <c:pt idx="16">
                  <c:v>777.14700223361319</c:v>
                </c:pt>
                <c:pt idx="17">
                  <c:v>783.06025410376833</c:v>
                </c:pt>
                <c:pt idx="18">
                  <c:v>811.94107344458314</c:v>
                </c:pt>
                <c:pt idx="19">
                  <c:v>830.2014687342471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5F-4EC1-8153-9BD8597010A6}"/>
            </c:ext>
          </c:extLst>
        </c:ser>
        <c:ser>
          <c:idx val="3"/>
          <c:order val="4"/>
          <c:tx>
            <c:strRef>
              <c:f>'Figure Data'!$E$94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Data'!$E$95:$E$114</c:f>
              <c:numCache>
                <c:formatCode>General</c:formatCode>
                <c:ptCount val="20"/>
                <c:pt idx="0">
                  <c:v>379.12816705897296</c:v>
                </c:pt>
                <c:pt idx="1">
                  <c:v>390.75379556678939</c:v>
                </c:pt>
                <c:pt idx="2">
                  <c:v>401.07193187850265</c:v>
                </c:pt>
                <c:pt idx="3">
                  <c:v>420.94744493553043</c:v>
                </c:pt>
                <c:pt idx="4">
                  <c:v>442.31232840055696</c:v>
                </c:pt>
                <c:pt idx="5">
                  <c:v>464.76492578733905</c:v>
                </c:pt>
                <c:pt idx="6">
                  <c:v>488.36093120350341</c:v>
                </c:pt>
                <c:pt idx="7">
                  <c:v>513.15887023930429</c:v>
                </c:pt>
                <c:pt idx="8">
                  <c:v>539.2201047604724</c:v>
                </c:pt>
                <c:pt idx="9">
                  <c:v>566.60939618672649</c:v>
                </c:pt>
                <c:pt idx="10">
                  <c:v>595.39474711084449</c:v>
                </c:pt>
                <c:pt idx="11">
                  <c:v>625.64756326376221</c:v>
                </c:pt>
                <c:pt idx="12">
                  <c:v>654.43725570492973</c:v>
                </c:pt>
                <c:pt idx="13">
                  <c:v>687.71911490223624</c:v>
                </c:pt>
                <c:pt idx="14">
                  <c:v>714.87535126975501</c:v>
                </c:pt>
                <c:pt idx="15">
                  <c:v>740.61484743180699</c:v>
                </c:pt>
                <c:pt idx="16">
                  <c:v>777.14700223361319</c:v>
                </c:pt>
                <c:pt idx="17">
                  <c:v>783.06025410376833</c:v>
                </c:pt>
                <c:pt idx="18">
                  <c:v>811.94107344458314</c:v>
                </c:pt>
                <c:pt idx="19">
                  <c:v>830.2014687342471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5F-4EC1-8153-9BD859701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228016"/>
        <c:axId val="86747072"/>
      </c:lineChart>
      <c:catAx>
        <c:axId val="582228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7072"/>
        <c:crosses val="autoZero"/>
        <c:auto val="1"/>
        <c:lblAlgn val="ctr"/>
        <c:lblOffset val="100"/>
        <c:tickLblSkip val="1"/>
        <c:noMultiLvlLbl val="0"/>
      </c:catAx>
      <c:valAx>
        <c:axId val="86747072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$'000</a:t>
                </a:r>
              </a:p>
            </c:rich>
          </c:tx>
          <c:layout>
            <c:manualLayout>
              <c:xMode val="edge"/>
              <c:yMode val="edge"/>
              <c:x val="0"/>
              <c:y val="2.70424031110337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2801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Cost of FiT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 sz="2000" b="1" baseline="0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                                  b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2420189610558291"/>
          <c:y val="2.7253663364466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26486228137655"/>
          <c:y val="0.1281741933988623"/>
          <c:w val="0.84498213393316368"/>
          <c:h val="0.72763633054959698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Data'!$B$117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Data'!$B$118:$B$137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C-413B-A363-F960A7902AEE}"/>
            </c:ext>
          </c:extLst>
        </c:ser>
        <c:ser>
          <c:idx val="1"/>
          <c:order val="1"/>
          <c:tx>
            <c:strRef>
              <c:f>'Figure Data'!$C$117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Data'!$C$118:$C$137</c:f>
              <c:numCache>
                <c:formatCode>General</c:formatCode>
                <c:ptCount val="20"/>
                <c:pt idx="0">
                  <c:v>14.032396417370697</c:v>
                </c:pt>
                <c:pt idx="1">
                  <c:v>17.991235232353265</c:v>
                </c:pt>
                <c:pt idx="2">
                  <c:v>20.606383957833469</c:v>
                </c:pt>
                <c:pt idx="3">
                  <c:v>22.196174399511591</c:v>
                </c:pt>
                <c:pt idx="4">
                  <c:v>23.8530964566398</c:v>
                </c:pt>
                <c:pt idx="5">
                  <c:v>25.007883161877643</c:v>
                </c:pt>
                <c:pt idx="6">
                  <c:v>30.746028227093767</c:v>
                </c:pt>
                <c:pt idx="7">
                  <c:v>50.401095556744202</c:v>
                </c:pt>
                <c:pt idx="8">
                  <c:v>64.512424143429953</c:v>
                </c:pt>
                <c:pt idx="9">
                  <c:v>73.45138918177247</c:v>
                </c:pt>
                <c:pt idx="10">
                  <c:v>79.873583476240043</c:v>
                </c:pt>
                <c:pt idx="11">
                  <c:v>77.679985583140152</c:v>
                </c:pt>
                <c:pt idx="12">
                  <c:v>66.335283203858552</c:v>
                </c:pt>
                <c:pt idx="13">
                  <c:v>62.56291049642833</c:v>
                </c:pt>
                <c:pt idx="14">
                  <c:v>62.365697990858884</c:v>
                </c:pt>
                <c:pt idx="15">
                  <c:v>61.574034844509043</c:v>
                </c:pt>
                <c:pt idx="16">
                  <c:v>58.296592140684716</c:v>
                </c:pt>
                <c:pt idx="17">
                  <c:v>58.779644516835759</c:v>
                </c:pt>
                <c:pt idx="18">
                  <c:v>59.760098989067849</c:v>
                </c:pt>
                <c:pt idx="19">
                  <c:v>60.452064420973215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8C-413B-A363-F960A7902AEE}"/>
            </c:ext>
          </c:extLst>
        </c:ser>
        <c:ser>
          <c:idx val="2"/>
          <c:order val="2"/>
          <c:tx>
            <c:strRef>
              <c:f>'Figure Data'!$D$117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Data'!$D$118:$D$137</c:f>
              <c:numCache>
                <c:formatCode>General</c:formatCode>
                <c:ptCount val="20"/>
                <c:pt idx="0">
                  <c:v>127.71996411377604</c:v>
                </c:pt>
                <c:pt idx="1">
                  <c:v>158.47424116727441</c:v>
                </c:pt>
                <c:pt idx="2">
                  <c:v>180.3831856230764</c:v>
                </c:pt>
                <c:pt idx="3">
                  <c:v>191.31981016478304</c:v>
                </c:pt>
                <c:pt idx="4">
                  <c:v>200.08187891422671</c:v>
                </c:pt>
                <c:pt idx="5">
                  <c:v>207.86937095642247</c:v>
                </c:pt>
                <c:pt idx="6">
                  <c:v>215.93738792463921</c:v>
                </c:pt>
                <c:pt idx="7">
                  <c:v>224.29462193355718</c:v>
                </c:pt>
                <c:pt idx="8">
                  <c:v>232.94991912217907</c:v>
                </c:pt>
                <c:pt idx="9">
                  <c:v>241.9124240032655</c:v>
                </c:pt>
                <c:pt idx="10">
                  <c:v>250.59323174409829</c:v>
                </c:pt>
                <c:pt idx="11">
                  <c:v>256.10337770052439</c:v>
                </c:pt>
                <c:pt idx="12">
                  <c:v>226.10339836043536</c:v>
                </c:pt>
                <c:pt idx="13">
                  <c:v>133.68651148651563</c:v>
                </c:pt>
                <c:pt idx="14">
                  <c:v>137.73055394009572</c:v>
                </c:pt>
                <c:pt idx="15">
                  <c:v>142.64642401341465</c:v>
                </c:pt>
                <c:pt idx="16">
                  <c:v>147.0029933475638</c:v>
                </c:pt>
                <c:pt idx="17">
                  <c:v>131.67981124010655</c:v>
                </c:pt>
                <c:pt idx="18">
                  <c:v>73.123005285546483</c:v>
                </c:pt>
                <c:pt idx="19">
                  <c:v>53.047433310016437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8C-413B-A363-F960A7902AEE}"/>
            </c:ext>
          </c:extLst>
        </c:ser>
        <c:ser>
          <c:idx val="3"/>
          <c:order val="3"/>
          <c:tx>
            <c:strRef>
              <c:f>'Figure Data'!$E$117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Data'!$E$118:$E$137</c:f>
              <c:numCache>
                <c:formatCode>General</c:formatCode>
                <c:ptCount val="20"/>
                <c:pt idx="0">
                  <c:v>219.52583478629208</c:v>
                </c:pt>
                <c:pt idx="1">
                  <c:v>252.5065476601728</c:v>
                </c:pt>
                <c:pt idx="2">
                  <c:v>274.26582409950339</c:v>
                </c:pt>
                <c:pt idx="3">
                  <c:v>288.33565452764304</c:v>
                </c:pt>
                <c:pt idx="4">
                  <c:v>299.58352538948941</c:v>
                </c:pt>
                <c:pt idx="5">
                  <c:v>311.23803965528344</c:v>
                </c:pt>
                <c:pt idx="6">
                  <c:v>323.31198859203027</c:v>
                </c:pt>
                <c:pt idx="7">
                  <c:v>335.81839446938926</c:v>
                </c:pt>
                <c:pt idx="8">
                  <c:v>348.77046834654345</c:v>
                </c:pt>
                <c:pt idx="9">
                  <c:v>362.18182592691073</c:v>
                </c:pt>
                <c:pt idx="10">
                  <c:v>376.06626865397658</c:v>
                </c:pt>
                <c:pt idx="11">
                  <c:v>390.43780119476111</c:v>
                </c:pt>
                <c:pt idx="12">
                  <c:v>405.02341826660881</c:v>
                </c:pt>
                <c:pt idx="13">
                  <c:v>419.49405441428644</c:v>
                </c:pt>
                <c:pt idx="14">
                  <c:v>432.44997617904903</c:v>
                </c:pt>
                <c:pt idx="15">
                  <c:v>441.84172231650393</c:v>
                </c:pt>
                <c:pt idx="16">
                  <c:v>452.78333918951921</c:v>
                </c:pt>
                <c:pt idx="17">
                  <c:v>450.1110274115228</c:v>
                </c:pt>
                <c:pt idx="18">
                  <c:v>439.05653899379359</c:v>
                </c:pt>
                <c:pt idx="19">
                  <c:v>423.92597086196804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8C-413B-A363-F960A7902AEE}"/>
            </c:ext>
          </c:extLst>
        </c:ser>
        <c:ser>
          <c:idx val="4"/>
          <c:order val="4"/>
          <c:tx>
            <c:strRef>
              <c:f>'Figure Data'!$F$117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Data'!$F$118:$F$137</c:f>
              <c:numCache>
                <c:formatCode>General</c:formatCode>
                <c:ptCount val="20"/>
                <c:pt idx="0">
                  <c:v>305.51635800407774</c:v>
                </c:pt>
                <c:pt idx="1">
                  <c:v>337.71880923128782</c:v>
                </c:pt>
                <c:pt idx="2">
                  <c:v>368.97544201651345</c:v>
                </c:pt>
                <c:pt idx="3">
                  <c:v>384.26126654990537</c:v>
                </c:pt>
                <c:pt idx="4">
                  <c:v>399.24919961618906</c:v>
                </c:pt>
                <c:pt idx="5">
                  <c:v>414.77886701031787</c:v>
                </c:pt>
                <c:pt idx="6">
                  <c:v>430.86730725652467</c:v>
                </c:pt>
                <c:pt idx="7">
                  <c:v>447.53188975231467</c:v>
                </c:pt>
                <c:pt idx="8">
                  <c:v>464.79016613933828</c:v>
                </c:pt>
                <c:pt idx="9">
                  <c:v>482.66027106925162</c:v>
                </c:pt>
                <c:pt idx="10">
                  <c:v>501.16059169394617</c:v>
                </c:pt>
                <c:pt idx="11">
                  <c:v>520.30974733029234</c:v>
                </c:pt>
                <c:pt idx="12">
                  <c:v>539.74371322431261</c:v>
                </c:pt>
                <c:pt idx="13">
                  <c:v>560.24058109421037</c:v>
                </c:pt>
                <c:pt idx="14">
                  <c:v>579.38706744550439</c:v>
                </c:pt>
                <c:pt idx="15">
                  <c:v>598.05851494268029</c:v>
                </c:pt>
                <c:pt idx="16">
                  <c:v>620.57766469180922</c:v>
                </c:pt>
                <c:pt idx="17">
                  <c:v>631.05531665106503</c:v>
                </c:pt>
                <c:pt idx="18">
                  <c:v>651.36293866704659</c:v>
                </c:pt>
                <c:pt idx="19">
                  <c:v>665.53277294426823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8C-413B-A363-F960A7902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7312752"/>
        <c:axId val="2082695392"/>
      </c:lineChart>
      <c:catAx>
        <c:axId val="1847312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2695392"/>
        <c:crosses val="autoZero"/>
        <c:auto val="1"/>
        <c:lblAlgn val="ctr"/>
        <c:lblOffset val="100"/>
        <c:tickLblSkip val="1"/>
        <c:noMultiLvlLbl val="0"/>
      </c:catAx>
      <c:valAx>
        <c:axId val="2082695392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$'000</a:t>
                </a:r>
              </a:p>
            </c:rich>
          </c:tx>
          <c:layout>
            <c:manualLayout>
              <c:xMode val="edge"/>
              <c:yMode val="edge"/>
              <c:x val="0"/>
              <c:y val="2.96044589515987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7312752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Retailer revenue after FiT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 sz="2000" b="1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                                   c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2152839067552494"/>
          <c:y val="3.2405068458896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36753846190615"/>
          <c:y val="0.12917842519872558"/>
          <c:w val="0.83437882071208791"/>
          <c:h val="0.7333526402901317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Data'!$B$140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Data'!$B$141:$B$160</c:f>
              <c:numCache>
                <c:formatCode>General</c:formatCode>
                <c:ptCount val="20"/>
                <c:pt idx="0">
                  <c:v>437.556491466968</c:v>
                </c:pt>
                <c:pt idx="1">
                  <c:v>447.61156991168059</c:v>
                </c:pt>
                <c:pt idx="2">
                  <c:v>462.11804064372348</c:v>
                </c:pt>
                <c:pt idx="3">
                  <c:v>482.38015096478006</c:v>
                </c:pt>
                <c:pt idx="4">
                  <c:v>504.94882833026327</c:v>
                </c:pt>
                <c:pt idx="5">
                  <c:v>530.31691315289174</c:v>
                </c:pt>
                <c:pt idx="6">
                  <c:v>539.04856041670257</c:v>
                </c:pt>
                <c:pt idx="7">
                  <c:v>486.43371251210084</c:v>
                </c:pt>
                <c:pt idx="8">
                  <c:v>406.05643198894171</c:v>
                </c:pt>
                <c:pt idx="9">
                  <c:v>348.77067240054492</c:v>
                </c:pt>
                <c:pt idx="10">
                  <c:v>346.18672194913518</c:v>
                </c:pt>
                <c:pt idx="11">
                  <c:v>351.02554154231723</c:v>
                </c:pt>
                <c:pt idx="12">
                  <c:v>334.9992129803635</c:v>
                </c:pt>
                <c:pt idx="13">
                  <c:v>317.30930875120146</c:v>
                </c:pt>
                <c:pt idx="14">
                  <c:v>308.07854952401323</c:v>
                </c:pt>
                <c:pt idx="15">
                  <c:v>306.69199613821894</c:v>
                </c:pt>
                <c:pt idx="16">
                  <c:v>300.76827299461547</c:v>
                </c:pt>
                <c:pt idx="17">
                  <c:v>301.84962060762632</c:v>
                </c:pt>
                <c:pt idx="18">
                  <c:v>307.5046163910522</c:v>
                </c:pt>
                <c:pt idx="19">
                  <c:v>312.4677553439173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31-479B-9E33-2D0AF38DDFEB}"/>
            </c:ext>
          </c:extLst>
        </c:ser>
        <c:ser>
          <c:idx val="1"/>
          <c:order val="1"/>
          <c:tx>
            <c:strRef>
              <c:f>'Figure Data'!$C$140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Data'!$C$141:$C$160</c:f>
              <c:numCache>
                <c:formatCode>General</c:formatCode>
                <c:ptCount val="20"/>
                <c:pt idx="0">
                  <c:v>405.41449802344414</c:v>
                </c:pt>
                <c:pt idx="1">
                  <c:v>407.80182775986788</c:v>
                </c:pt>
                <c:pt idx="2">
                  <c:v>416.71692301882388</c:v>
                </c:pt>
                <c:pt idx="3">
                  <c:v>434.33634341607132</c:v>
                </c:pt>
                <c:pt idx="4">
                  <c:v>454.64187623677958</c:v>
                </c:pt>
                <c:pt idx="5">
                  <c:v>477.12979449997692</c:v>
                </c:pt>
                <c:pt idx="6">
                  <c:v>472.98465715571143</c:v>
                </c:pt>
                <c:pt idx="7">
                  <c:v>373.33951901810048</c:v>
                </c:pt>
                <c:pt idx="8">
                  <c:v>327.51535427660019</c:v>
                </c:pt>
                <c:pt idx="9">
                  <c:v>313.78258081988844</c:v>
                </c:pt>
                <c:pt idx="10">
                  <c:v>315.15145540551521</c:v>
                </c:pt>
                <c:pt idx="11">
                  <c:v>307.47009883436726</c:v>
                </c:pt>
                <c:pt idx="12">
                  <c:v>269.75833816217067</c:v>
                </c:pt>
                <c:pt idx="13">
                  <c:v>263.25536209111021</c:v>
                </c:pt>
                <c:pt idx="14">
                  <c:v>267.92045594270235</c:v>
                </c:pt>
                <c:pt idx="15">
                  <c:v>268.47874310235255</c:v>
                </c:pt>
                <c:pt idx="16">
                  <c:v>255.06894489993425</c:v>
                </c:pt>
                <c:pt idx="17">
                  <c:v>263.13377011240374</c:v>
                </c:pt>
                <c:pt idx="18">
                  <c:v>273.54485009990293</c:v>
                </c:pt>
                <c:pt idx="19">
                  <c:v>279.61586298932508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1-479B-9E33-2D0AF38DDFEB}"/>
            </c:ext>
          </c:extLst>
        </c:ser>
        <c:ser>
          <c:idx val="2"/>
          <c:order val="2"/>
          <c:tx>
            <c:strRef>
              <c:f>'Figure Data'!$D$140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Data'!$D$141:$D$160</c:f>
              <c:numCache>
                <c:formatCode>General</c:formatCode>
                <c:ptCount val="20"/>
                <c:pt idx="0">
                  <c:v>262.04815221767365</c:v>
                </c:pt>
                <c:pt idx="1">
                  <c:v>236.96281264211058</c:v>
                </c:pt>
                <c:pt idx="2">
                  <c:v>222.50729397591309</c:v>
                </c:pt>
                <c:pt idx="3">
                  <c:v>230.16357009369656</c:v>
                </c:pt>
                <c:pt idx="4">
                  <c:v>242.18953219354586</c:v>
                </c:pt>
                <c:pt idx="5">
                  <c:v>256.85218045314241</c:v>
                </c:pt>
                <c:pt idx="6">
                  <c:v>272.37760012730155</c:v>
                </c:pt>
                <c:pt idx="7">
                  <c:v>288.81552008901468</c:v>
                </c:pt>
                <c:pt idx="8">
                  <c:v>306.21847129520455</c:v>
                </c:pt>
                <c:pt idx="9">
                  <c:v>324.64209335022701</c:v>
                </c:pt>
                <c:pt idx="10">
                  <c:v>343.67942224728802</c:v>
                </c:pt>
                <c:pt idx="11">
                  <c:v>357.49078972919995</c:v>
                </c:pt>
                <c:pt idx="12">
                  <c:v>322.77717930172423</c:v>
                </c:pt>
                <c:pt idx="13">
                  <c:v>235.54778796037724</c:v>
                </c:pt>
                <c:pt idx="14">
                  <c:v>246.65677611020024</c:v>
                </c:pt>
                <c:pt idx="15">
                  <c:v>259.38309958231434</c:v>
                </c:pt>
                <c:pt idx="16">
                  <c:v>264.71923020092822</c:v>
                </c:pt>
                <c:pt idx="17">
                  <c:v>259.25962594182823</c:v>
                </c:pt>
                <c:pt idx="18">
                  <c:v>248.2378486896626</c:v>
                </c:pt>
                <c:pt idx="19">
                  <c:v>266.24621788820605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31-479B-9E33-2D0AF38DDFEB}"/>
            </c:ext>
          </c:extLst>
        </c:ser>
        <c:ser>
          <c:idx val="3"/>
          <c:order val="3"/>
          <c:tx>
            <c:strRef>
              <c:f>'Figure Data'!$E$140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Data'!$E$141:$E$160</c:f>
              <c:numCache>
                <c:formatCode>General</c:formatCode>
                <c:ptCount val="20"/>
                <c:pt idx="0">
                  <c:v>162.69520642585266</c:v>
                </c:pt>
                <c:pt idx="1">
                  <c:v>138.54321409856786</c:v>
                </c:pt>
                <c:pt idx="2">
                  <c:v>127.66769612591939</c:v>
                </c:pt>
                <c:pt idx="3">
                  <c:v>132.60079141228334</c:v>
                </c:pt>
                <c:pt idx="4">
                  <c:v>142.71716850751409</c:v>
                </c:pt>
                <c:pt idx="5">
                  <c:v>153.51457981843095</c:v>
                </c:pt>
                <c:pt idx="6">
                  <c:v>165.03592002512039</c:v>
                </c:pt>
                <c:pt idx="7">
                  <c:v>177.32666018495729</c:v>
                </c:pt>
                <c:pt idx="8">
                  <c:v>190.43498702189527</c:v>
                </c:pt>
                <c:pt idx="9">
                  <c:v>204.41203732595477</c:v>
                </c:pt>
                <c:pt idx="10">
                  <c:v>219.31199704604151</c:v>
                </c:pt>
                <c:pt idx="11">
                  <c:v>235.19228934676542</c:v>
                </c:pt>
                <c:pt idx="12">
                  <c:v>249.39531523527995</c:v>
                </c:pt>
                <c:pt idx="13">
                  <c:v>264.47345554734767</c:v>
                </c:pt>
                <c:pt idx="14">
                  <c:v>272.5876896623007</c:v>
                </c:pt>
                <c:pt idx="15">
                  <c:v>275.72805898842171</c:v>
                </c:pt>
                <c:pt idx="16">
                  <c:v>283.63781002782264</c:v>
                </c:pt>
                <c:pt idx="17">
                  <c:v>275.44667168898934</c:v>
                </c:pt>
                <c:pt idx="18">
                  <c:v>262.84955199332768</c:v>
                </c:pt>
                <c:pt idx="19">
                  <c:v>264.11014830515501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31-479B-9E33-2D0AF38DDFEB}"/>
            </c:ext>
          </c:extLst>
        </c:ser>
        <c:ser>
          <c:idx val="4"/>
          <c:order val="4"/>
          <c:tx>
            <c:strRef>
              <c:f>'Figure Data'!$F$140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Data'!$F$141:$F$160</c:f>
              <c:numCache>
                <c:formatCode>General</c:formatCode>
                <c:ptCount val="20"/>
                <c:pt idx="0">
                  <c:v>73.611809054895502</c:v>
                </c:pt>
                <c:pt idx="1">
                  <c:v>53.034986335501536</c:v>
                </c:pt>
                <c:pt idx="2">
                  <c:v>32.096489861989198</c:v>
                </c:pt>
                <c:pt idx="3">
                  <c:v>36.686178385624835</c:v>
                </c:pt>
                <c:pt idx="4">
                  <c:v>43.063128784367741</c:v>
                </c:pt>
                <c:pt idx="5">
                  <c:v>49.986058777021128</c:v>
                </c:pt>
                <c:pt idx="6">
                  <c:v>57.493623946978715</c:v>
                </c:pt>
                <c:pt idx="7">
                  <c:v>65.626980486989609</c:v>
                </c:pt>
                <c:pt idx="8">
                  <c:v>74.429938621134141</c:v>
                </c:pt>
                <c:pt idx="9">
                  <c:v>83.949125117475631</c:v>
                </c:pt>
                <c:pt idx="10">
                  <c:v>94.23415541689846</c:v>
                </c:pt>
                <c:pt idx="11">
                  <c:v>105.33781593346991</c:v>
                </c:pt>
                <c:pt idx="12">
                  <c:v>114.69354248061653</c:v>
                </c:pt>
                <c:pt idx="13">
                  <c:v>127.47853380802572</c:v>
                </c:pt>
                <c:pt idx="14">
                  <c:v>135.48828382425029</c:v>
                </c:pt>
                <c:pt idx="15">
                  <c:v>142.55633248912645</c:v>
                </c:pt>
                <c:pt idx="16">
                  <c:v>156.56933754180369</c:v>
                </c:pt>
                <c:pt idx="17">
                  <c:v>152.0049374527043</c:v>
                </c:pt>
                <c:pt idx="18">
                  <c:v>160.57813477753615</c:v>
                </c:pt>
                <c:pt idx="19">
                  <c:v>164.66869578997873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31-479B-9E33-2D0AF38DD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58496"/>
        <c:axId val="86760384"/>
      </c:lineChart>
      <c:catAx>
        <c:axId val="235058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60384"/>
        <c:crosses val="autoZero"/>
        <c:auto val="1"/>
        <c:lblAlgn val="ctr"/>
        <c:lblOffset val="100"/>
        <c:tickLblSkip val="1"/>
        <c:noMultiLvlLbl val="0"/>
      </c:catAx>
      <c:valAx>
        <c:axId val="86760384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$'000</a:t>
                </a:r>
              </a:p>
            </c:rich>
          </c:tx>
          <c:layout>
            <c:manualLayout>
              <c:xMode val="edge"/>
              <c:yMode val="edge"/>
              <c:x val="0"/>
              <c:y val="2.99125090096106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05849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imported energy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sz="2000" b="1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a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633666701927142"/>
          <c:y val="1.3943337012601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2863048545558398"/>
          <c:w val="0.86486351706036746"/>
          <c:h val="0.72733614077164555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Data'!$M$2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Data'!$M$3:$M$22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2-4EB5-A878-A8A102D67807}"/>
            </c:ext>
          </c:extLst>
        </c:ser>
        <c:ser>
          <c:idx val="1"/>
          <c:order val="1"/>
          <c:tx>
            <c:strRef>
              <c:f>'Scenario Data'!$N$2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Data'!$N$3:$N$22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2-4EB5-A878-A8A102D67807}"/>
            </c:ext>
          </c:extLst>
        </c:ser>
        <c:ser>
          <c:idx val="2"/>
          <c:order val="2"/>
          <c:tx>
            <c:strRef>
              <c:f>'Scenario Data'!$O$2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Data'!$O$3:$O$22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2-4EB5-A878-A8A102D67807}"/>
            </c:ext>
          </c:extLst>
        </c:ser>
        <c:ser>
          <c:idx val="3"/>
          <c:order val="3"/>
          <c:tx>
            <c:strRef>
              <c:f>'Scenario Data'!$P$2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Data'!$P$3:$P$22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2-4EB5-A878-A8A102D67807}"/>
            </c:ext>
          </c:extLst>
        </c:ser>
        <c:ser>
          <c:idx val="4"/>
          <c:order val="4"/>
          <c:tx>
            <c:strRef>
              <c:f>'Scenario Data'!$Q$2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Data'!$Q$3:$Q$22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22-4EB5-A878-A8A102D67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800031"/>
        <c:axId val="942285311"/>
      </c:lineChart>
      <c:catAx>
        <c:axId val="946800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85311"/>
        <c:crosses val="autoZero"/>
        <c:auto val="1"/>
        <c:lblAlgn val="ctr"/>
        <c:lblOffset val="100"/>
        <c:tickLblSkip val="1"/>
        <c:noMultiLvlLbl val="0"/>
      </c:catAx>
      <c:valAx>
        <c:axId val="942285311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2.32434181317658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800031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79802555302216"/>
          <c:y val="0.15990313192910532"/>
          <c:w val="0.51805791717895733"/>
          <c:h val="0.1944939721517861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exported energy</a:t>
            </a:r>
          </a:p>
          <a:p>
            <a:pPr algn="ctr">
              <a:defRPr>
                <a:solidFill>
                  <a:sysClr val="windowText" lastClr="000000"/>
                </a:solidFill>
              </a:defRPr>
            </a:pPr>
            <a:r>
              <a:rPr lang="en-AU" sz="1400" b="1" i="0" u="none" strike="noStrike" baseline="0">
                <a:effectLst/>
              </a:rPr>
              <a:t>                                                  </a:t>
            </a:r>
            <a:r>
              <a:rPr lang="en-AU" sz="2000" b="1" i="0" u="none" strike="noStrike" baseline="0">
                <a:effectLst/>
              </a:rPr>
              <a:t>b</a:t>
            </a:r>
            <a:endParaRPr lang="en-AU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492965572615341"/>
          <c:y val="1.86835610265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7594050743653E-2"/>
          <c:y val="0.128750793683305"/>
          <c:w val="0.84523877740467812"/>
          <c:h val="0.72902243819511292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Data'!$M$26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Data'!$M$27:$M$46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3-43A7-813C-653D6DFE92B0}"/>
            </c:ext>
          </c:extLst>
        </c:ser>
        <c:ser>
          <c:idx val="1"/>
          <c:order val="1"/>
          <c:tx>
            <c:strRef>
              <c:f>'Scenario Data'!$N$26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Data'!$N$27:$N$46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3-43A7-813C-653D6DFE92B0}"/>
            </c:ext>
          </c:extLst>
        </c:ser>
        <c:ser>
          <c:idx val="2"/>
          <c:order val="2"/>
          <c:tx>
            <c:strRef>
              <c:f>'Scenario Data'!$O$26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Data'!$O$27:$O$46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93-43A7-813C-653D6DFE92B0}"/>
            </c:ext>
          </c:extLst>
        </c:ser>
        <c:ser>
          <c:idx val="3"/>
          <c:order val="3"/>
          <c:tx>
            <c:strRef>
              <c:f>'Scenario Data'!$P$26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Data'!$P$27:$P$46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93-43A7-813C-653D6DFE92B0}"/>
            </c:ext>
          </c:extLst>
        </c:ser>
        <c:ser>
          <c:idx val="4"/>
          <c:order val="4"/>
          <c:tx>
            <c:strRef>
              <c:f>'Scenario Data'!$Q$26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Data'!$Q$27:$Q$46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93-43A7-813C-653D6DFE9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110783"/>
        <c:axId val="942291135"/>
      </c:lineChart>
      <c:catAx>
        <c:axId val="682110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91135"/>
        <c:crosses val="autoZero"/>
        <c:auto val="1"/>
        <c:lblAlgn val="ctr"/>
        <c:lblOffset val="100"/>
        <c:tickLblSkip val="1"/>
        <c:noMultiLvlLbl val="0"/>
      </c:catAx>
      <c:valAx>
        <c:axId val="942291135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  <a:endParaRPr lang="en-A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3.42858705161854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110783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60939315105742"/>
          <c:y val="0.15127987833603015"/>
          <c:w val="0.51992589161648917"/>
          <c:h val="0.19502187226596676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285188</xdr:colOff>
      <xdr:row>14</xdr:row>
      <xdr:rowOff>168978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20365D35-3A62-4368-8680-4F01D1C0A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159124</xdr:rowOff>
    </xdr:from>
    <xdr:to>
      <xdr:col>4</xdr:col>
      <xdr:colOff>295401</xdr:colOff>
      <xdr:row>27</xdr:row>
      <xdr:rowOff>141740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2906C3E1-DD63-4D38-BB14-A04A8CE04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7307</xdr:colOff>
      <xdr:row>2</xdr:row>
      <xdr:rowOff>0</xdr:rowOff>
    </xdr:from>
    <xdr:to>
      <xdr:col>9</xdr:col>
      <xdr:colOff>318344</xdr:colOff>
      <xdr:row>15</xdr:row>
      <xdr:rowOff>37145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F5B9C477-CB7A-4FA1-922F-2CD1DFE77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7307</xdr:colOff>
      <xdr:row>14</xdr:row>
      <xdr:rowOff>159124</xdr:rowOff>
    </xdr:from>
    <xdr:to>
      <xdr:col>9</xdr:col>
      <xdr:colOff>309584</xdr:colOff>
      <xdr:row>27</xdr:row>
      <xdr:rowOff>134855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7C7D83C0-844E-4A4E-8C50-95141CDEB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636494</xdr:colOff>
      <xdr:row>2</xdr:row>
      <xdr:rowOff>0</xdr:rowOff>
    </xdr:from>
    <xdr:to>
      <xdr:col>14</xdr:col>
      <xdr:colOff>271083</xdr:colOff>
      <xdr:row>14</xdr:row>
      <xdr:rowOff>160806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A9A10C54-8658-41E6-816A-D122B8D853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636494</xdr:colOff>
      <xdr:row>14</xdr:row>
      <xdr:rowOff>159124</xdr:rowOff>
    </xdr:from>
    <xdr:to>
      <xdr:col>14</xdr:col>
      <xdr:colOff>283509</xdr:colOff>
      <xdr:row>27</xdr:row>
      <xdr:rowOff>135980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84269F0A-34CA-4007-9CFF-4E6A780DC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636494</xdr:colOff>
      <xdr:row>27</xdr:row>
      <xdr:rowOff>114688</xdr:rowOff>
    </xdr:from>
    <xdr:to>
      <xdr:col>14</xdr:col>
      <xdr:colOff>331133</xdr:colOff>
      <xdr:row>40</xdr:row>
      <xdr:rowOff>103518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97D64BD-49D1-4D33-BD49-1816BE0ED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50</xdr:row>
      <xdr:rowOff>0</xdr:rowOff>
    </xdr:from>
    <xdr:to>
      <xdr:col>41</xdr:col>
      <xdr:colOff>276224</xdr:colOff>
      <xdr:row>63</xdr:row>
      <xdr:rowOff>9854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6DC84541-E6BB-48D4-9F60-0711DDBD0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0</xdr:colOff>
      <xdr:row>63</xdr:row>
      <xdr:rowOff>0</xdr:rowOff>
    </xdr:from>
    <xdr:to>
      <xdr:col>41</xdr:col>
      <xdr:colOff>286437</xdr:colOff>
      <xdr:row>73</xdr:row>
      <xdr:rowOff>262203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739820B1-5B3B-4900-A1A0-45EEFCA74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646043</xdr:colOff>
      <xdr:row>50</xdr:row>
      <xdr:rowOff>0</xdr:rowOff>
    </xdr:from>
    <xdr:to>
      <xdr:col>46</xdr:col>
      <xdr:colOff>298174</xdr:colOff>
      <xdr:row>63</xdr:row>
      <xdr:rowOff>58996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6BD0182E-DA8C-4313-B0B3-27F93A40F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646043</xdr:colOff>
      <xdr:row>63</xdr:row>
      <xdr:rowOff>0</xdr:rowOff>
    </xdr:from>
    <xdr:to>
      <xdr:col>46</xdr:col>
      <xdr:colOff>289414</xdr:colOff>
      <xdr:row>73</xdr:row>
      <xdr:rowOff>255318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0360F2E7-7B6C-47F3-AC63-12F94C7C6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0</xdr:colOff>
      <xdr:row>50</xdr:row>
      <xdr:rowOff>0</xdr:rowOff>
    </xdr:from>
    <xdr:to>
      <xdr:col>41</xdr:col>
      <xdr:colOff>276224</xdr:colOff>
      <xdr:row>63</xdr:row>
      <xdr:rowOff>9854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BE90F39-17D2-4A6B-89C6-B3075563E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0</xdr:colOff>
      <xdr:row>63</xdr:row>
      <xdr:rowOff>0</xdr:rowOff>
    </xdr:from>
    <xdr:to>
      <xdr:col>41</xdr:col>
      <xdr:colOff>286437</xdr:colOff>
      <xdr:row>73</xdr:row>
      <xdr:rowOff>262203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A5717AA-4895-44AF-92EC-6A7D3A79F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41</xdr:col>
      <xdr:colOff>646043</xdr:colOff>
      <xdr:row>50</xdr:row>
      <xdr:rowOff>0</xdr:rowOff>
    </xdr:from>
    <xdr:to>
      <xdr:col>46</xdr:col>
      <xdr:colOff>298174</xdr:colOff>
      <xdr:row>63</xdr:row>
      <xdr:rowOff>58996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9F00122-232B-49A2-8F7C-AB9C716B9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646043</xdr:colOff>
      <xdr:row>63</xdr:row>
      <xdr:rowOff>0</xdr:rowOff>
    </xdr:from>
    <xdr:to>
      <xdr:col>46</xdr:col>
      <xdr:colOff>289414</xdr:colOff>
      <xdr:row>73</xdr:row>
      <xdr:rowOff>255318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255242B-5F9D-4385-86D6-608AD9DD4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7CD3B-1646-4BDB-96D2-E7DD3ECFA048}">
  <dimension ref="A1:AA45"/>
  <sheetViews>
    <sheetView tabSelected="1" topLeftCell="G1" workbookViewId="0">
      <selection activeCell="T33" sqref="T33"/>
    </sheetView>
  </sheetViews>
  <sheetFormatPr defaultRowHeight="14.6" x14ac:dyDescent="0.4"/>
  <cols>
    <col min="22" max="27" width="12.3046875" customWidth="1"/>
  </cols>
  <sheetData>
    <row r="1" spans="1:25" ht="35.6" x14ac:dyDescent="0.9">
      <c r="A1" s="22" t="s">
        <v>24</v>
      </c>
      <c r="B1" s="22"/>
      <c r="C1" s="22"/>
      <c r="D1" s="22"/>
      <c r="E1" s="22"/>
      <c r="F1" s="22"/>
      <c r="H1" s="22" t="s">
        <v>29</v>
      </c>
      <c r="O1" s="22" t="s">
        <v>30</v>
      </c>
    </row>
    <row r="2" spans="1:25" ht="37.299999999999997" x14ac:dyDescent="0.4">
      <c r="A2" s="18" t="s">
        <v>0</v>
      </c>
      <c r="B2" s="19" t="s">
        <v>14</v>
      </c>
      <c r="C2" s="20" t="s">
        <v>15</v>
      </c>
      <c r="D2" s="21" t="s">
        <v>16</v>
      </c>
      <c r="E2" s="21" t="s">
        <v>17</v>
      </c>
      <c r="F2" s="21" t="s">
        <v>18</v>
      </c>
      <c r="H2" s="18" t="s">
        <v>0</v>
      </c>
      <c r="I2" s="19" t="s">
        <v>14</v>
      </c>
      <c r="J2" s="20" t="s">
        <v>15</v>
      </c>
      <c r="K2" s="21" t="s">
        <v>16</v>
      </c>
      <c r="L2" s="21" t="s">
        <v>17</v>
      </c>
      <c r="M2" s="21" t="s">
        <v>18</v>
      </c>
      <c r="O2" s="18" t="s">
        <v>0</v>
      </c>
      <c r="P2" s="19" t="s">
        <v>14</v>
      </c>
      <c r="Q2" s="20" t="s">
        <v>15</v>
      </c>
      <c r="R2" s="21" t="s">
        <v>16</v>
      </c>
      <c r="S2" s="21" t="s">
        <v>17</v>
      </c>
      <c r="T2" s="21" t="s">
        <v>18</v>
      </c>
    </row>
    <row r="3" spans="1:25" x14ac:dyDescent="0.4">
      <c r="A3" s="10">
        <v>2018</v>
      </c>
      <c r="B3">
        <f>'Figure Data'!B49</f>
        <v>0.17499999999999999</v>
      </c>
      <c r="C3">
        <f>'Figure Data'!C49</f>
        <v>0.32150000000000001</v>
      </c>
      <c r="D3">
        <f>'Figure Data'!D49</f>
        <v>0.93500000000000005</v>
      </c>
      <c r="E3">
        <f>'Figure Data'!E49</f>
        <v>1.0649999999999999</v>
      </c>
      <c r="F3">
        <f>'Figure Data'!F49</f>
        <v>1.115</v>
      </c>
      <c r="H3" s="10">
        <v>2018</v>
      </c>
      <c r="I3">
        <f>B3/261*1000</f>
        <v>0.67049808429118773</v>
      </c>
      <c r="J3">
        <f t="shared" ref="J3:M22" si="0">C3/261*1000</f>
        <v>1.2318007662835251</v>
      </c>
      <c r="K3">
        <f t="shared" si="0"/>
        <v>3.5823754789272031</v>
      </c>
      <c r="L3">
        <f t="shared" si="0"/>
        <v>4.0804597701149419</v>
      </c>
      <c r="M3">
        <f t="shared" si="0"/>
        <v>4.2720306513409962</v>
      </c>
      <c r="O3" s="10">
        <v>2018</v>
      </c>
      <c r="P3" t="str">
        <f>IF(AND(I3&gt;=$X$5,I3&lt;$Y$5),$W$5,IF(AND(I3&gt;=$X$6,I3&lt;$Y$6),$W$6,IF(AND(I3&gt;=$X$7,I3&lt;$Y$7),$W$7,IF(I3&gt;=$X$7,"PV_XL",""))))</f>
        <v>PV_S</v>
      </c>
      <c r="Q3" t="str">
        <f t="shared" ref="Q3:T22" si="1">IF(AND(J3&gt;=$X$5,J3&lt;$Y$5),$W$5,IF(AND(J3&gt;=$X$6,J3&lt;$Y$6),$W$6,IF(AND(J3&gt;=$X$7,J3&lt;$Y$7),$W$7,IF(J3&gt;=$X$7,"PV_XL",""))))</f>
        <v>PV_S</v>
      </c>
      <c r="R3" t="str">
        <f t="shared" si="1"/>
        <v>PV_S</v>
      </c>
      <c r="S3" t="str">
        <f t="shared" si="1"/>
        <v>PV_M</v>
      </c>
      <c r="T3" t="str">
        <f t="shared" si="1"/>
        <v>PV_M</v>
      </c>
      <c r="W3" s="10" t="s">
        <v>31</v>
      </c>
    </row>
    <row r="4" spans="1:25" x14ac:dyDescent="0.4">
      <c r="A4" s="10">
        <v>2019</v>
      </c>
      <c r="B4">
        <f>'Figure Data'!B50</f>
        <v>0.2225</v>
      </c>
      <c r="C4">
        <f>'Figure Data'!C50</f>
        <v>0.40300000000000002</v>
      </c>
      <c r="D4">
        <f>'Figure Data'!D50</f>
        <v>1.125</v>
      </c>
      <c r="E4">
        <f>'Figure Data'!E50</f>
        <v>1.2</v>
      </c>
      <c r="F4">
        <f>'Figure Data'!F50</f>
        <v>1.2050000000000001</v>
      </c>
      <c r="H4" s="10">
        <v>2019</v>
      </c>
      <c r="I4">
        <f t="shared" ref="I4:I22" si="2">B4/261*1000</f>
        <v>0.85249042145593878</v>
      </c>
      <c r="J4">
        <f t="shared" si="0"/>
        <v>1.5440613026819925</v>
      </c>
      <c r="K4">
        <f t="shared" si="0"/>
        <v>4.3103448275862064</v>
      </c>
      <c r="L4">
        <f t="shared" si="0"/>
        <v>4.5977011494252871</v>
      </c>
      <c r="M4">
        <f t="shared" si="0"/>
        <v>4.616858237547893</v>
      </c>
      <c r="O4" s="10">
        <v>2019</v>
      </c>
      <c r="P4" t="str">
        <f t="shared" ref="P4:P22" si="3">IF(AND(I4&gt;=$X$5,I4&lt;$Y$5),$W$5,IF(AND(I4&gt;=$X$6,I4&lt;$Y$6),$W$6,IF(AND(I4&gt;=$X$7,I4&lt;$Y$7),$W$7,IF(I4&gt;=$X$7,"PV_XL",""))))</f>
        <v>PV_S</v>
      </c>
      <c r="Q4" t="str">
        <f t="shared" si="1"/>
        <v>PV_S</v>
      </c>
      <c r="R4" t="str">
        <f t="shared" si="1"/>
        <v>PV_M</v>
      </c>
      <c r="S4" t="str">
        <f t="shared" si="1"/>
        <v>PV_M</v>
      </c>
      <c r="T4" t="str">
        <f t="shared" si="1"/>
        <v>PV_M</v>
      </c>
      <c r="W4" s="35" t="s">
        <v>32</v>
      </c>
      <c r="X4" s="35" t="s">
        <v>33</v>
      </c>
      <c r="Y4" s="35" t="s">
        <v>34</v>
      </c>
    </row>
    <row r="5" spans="1:25" x14ac:dyDescent="0.4">
      <c r="A5" s="10">
        <v>2020</v>
      </c>
      <c r="B5">
        <f>'Figure Data'!B51</f>
        <v>0.2555</v>
      </c>
      <c r="C5">
        <f>'Figure Data'!C51</f>
        <v>0.45900000000000002</v>
      </c>
      <c r="D5">
        <f>'Figure Data'!D51</f>
        <v>1.2649999999999999</v>
      </c>
      <c r="E5">
        <f>'Figure Data'!E51</f>
        <v>1.2849999999999999</v>
      </c>
      <c r="F5">
        <f>'Figure Data'!F51</f>
        <v>1.3</v>
      </c>
      <c r="H5" s="10">
        <v>2020</v>
      </c>
      <c r="I5">
        <f t="shared" si="2"/>
        <v>0.97892720306513403</v>
      </c>
      <c r="J5">
        <f t="shared" si="0"/>
        <v>1.7586206896551724</v>
      </c>
      <c r="K5">
        <f t="shared" si="0"/>
        <v>4.8467432950191567</v>
      </c>
      <c r="L5">
        <f t="shared" si="0"/>
        <v>4.9233716475095779</v>
      </c>
      <c r="M5">
        <f t="shared" si="0"/>
        <v>4.9808429118773949</v>
      </c>
      <c r="O5" s="10">
        <v>2020</v>
      </c>
      <c r="P5" t="str">
        <f t="shared" si="3"/>
        <v>PV_S</v>
      </c>
      <c r="Q5" t="str">
        <f t="shared" si="1"/>
        <v>PV_S</v>
      </c>
      <c r="R5" t="str">
        <f t="shared" si="1"/>
        <v>PV_M</v>
      </c>
      <c r="S5" t="str">
        <f t="shared" si="1"/>
        <v>PV_M</v>
      </c>
      <c r="T5" t="str">
        <f t="shared" si="1"/>
        <v>PV_M</v>
      </c>
      <c r="W5" t="s">
        <v>35</v>
      </c>
      <c r="X5">
        <v>0.5</v>
      </c>
      <c r="Y5">
        <v>4</v>
      </c>
    </row>
    <row r="6" spans="1:25" x14ac:dyDescent="0.4">
      <c r="A6" s="10">
        <v>2021</v>
      </c>
      <c r="B6">
        <f>'Figure Data'!B52</f>
        <v>0.26850000000000002</v>
      </c>
      <c r="C6">
        <f>'Figure Data'!C52</f>
        <v>0.47799999999999998</v>
      </c>
      <c r="D6">
        <f>'Figure Data'!D52</f>
        <v>1.2949999999999999</v>
      </c>
      <c r="E6">
        <f>'Figure Data'!E52</f>
        <v>1.3049999999999999</v>
      </c>
      <c r="F6">
        <f>'Figure Data'!F52</f>
        <v>1.3049999999999999</v>
      </c>
      <c r="H6" s="10">
        <v>2021</v>
      </c>
      <c r="I6">
        <f t="shared" si="2"/>
        <v>1.0287356321839081</v>
      </c>
      <c r="J6">
        <f t="shared" si="0"/>
        <v>1.8314176245210727</v>
      </c>
      <c r="K6">
        <f t="shared" si="0"/>
        <v>4.9616858237547889</v>
      </c>
      <c r="L6">
        <f t="shared" si="0"/>
        <v>5</v>
      </c>
      <c r="M6">
        <f t="shared" si="0"/>
        <v>5</v>
      </c>
      <c r="O6" s="10">
        <v>2021</v>
      </c>
      <c r="P6" t="str">
        <f t="shared" si="3"/>
        <v>PV_S</v>
      </c>
      <c r="Q6" t="str">
        <f t="shared" si="1"/>
        <v>PV_S</v>
      </c>
      <c r="R6" t="str">
        <f t="shared" si="1"/>
        <v>PV_M</v>
      </c>
      <c r="S6" t="str">
        <f t="shared" si="1"/>
        <v>PV_M</v>
      </c>
      <c r="T6" t="str">
        <f t="shared" si="1"/>
        <v>PV_M</v>
      </c>
      <c r="W6" t="s">
        <v>36</v>
      </c>
      <c r="X6">
        <v>4</v>
      </c>
      <c r="Y6">
        <v>8</v>
      </c>
    </row>
    <row r="7" spans="1:25" x14ac:dyDescent="0.4">
      <c r="A7" s="10">
        <v>2022</v>
      </c>
      <c r="B7">
        <f>'Figure Data'!B53</f>
        <v>0.27600000000000002</v>
      </c>
      <c r="C7">
        <f>'Figure Data'!C53</f>
        <v>0.49</v>
      </c>
      <c r="D7">
        <f>'Figure Data'!D53</f>
        <v>1.3049999999999999</v>
      </c>
      <c r="E7">
        <f>'Figure Data'!E53</f>
        <v>1.3049999999999999</v>
      </c>
      <c r="F7">
        <f>'Figure Data'!F53</f>
        <v>1.3049999999999999</v>
      </c>
      <c r="H7" s="10">
        <v>2022</v>
      </c>
      <c r="I7">
        <f t="shared" si="2"/>
        <v>1.0574712643678161</v>
      </c>
      <c r="J7">
        <f t="shared" si="0"/>
        <v>1.8773946360153255</v>
      </c>
      <c r="K7">
        <f t="shared" si="0"/>
        <v>5</v>
      </c>
      <c r="L7">
        <f t="shared" si="0"/>
        <v>5</v>
      </c>
      <c r="M7">
        <f t="shared" si="0"/>
        <v>5</v>
      </c>
      <c r="O7" s="10">
        <v>2022</v>
      </c>
      <c r="P7" t="str">
        <f t="shared" si="3"/>
        <v>PV_S</v>
      </c>
      <c r="Q7" t="str">
        <f t="shared" si="1"/>
        <v>PV_S</v>
      </c>
      <c r="R7" t="str">
        <f t="shared" si="1"/>
        <v>PV_M</v>
      </c>
      <c r="S7" t="str">
        <f t="shared" si="1"/>
        <v>PV_M</v>
      </c>
      <c r="T7" t="str">
        <f t="shared" si="1"/>
        <v>PV_M</v>
      </c>
      <c r="W7" t="s">
        <v>37</v>
      </c>
      <c r="X7">
        <v>8</v>
      </c>
      <c r="Y7">
        <v>12</v>
      </c>
    </row>
    <row r="8" spans="1:25" x14ac:dyDescent="0.4">
      <c r="A8" s="10">
        <v>2023</v>
      </c>
      <c r="B8">
        <f>'Figure Data'!B54</f>
        <v>0.27750000000000002</v>
      </c>
      <c r="C8">
        <f>'Figure Data'!C54</f>
        <v>0.495</v>
      </c>
      <c r="D8">
        <f>'Figure Data'!D54</f>
        <v>1.3049999999999999</v>
      </c>
      <c r="E8">
        <f>'Figure Data'!E54</f>
        <v>1.3049999999999999</v>
      </c>
      <c r="F8">
        <f>'Figure Data'!F54</f>
        <v>1.3049999999999999</v>
      </c>
      <c r="H8" s="10">
        <v>2023</v>
      </c>
      <c r="I8">
        <f t="shared" si="2"/>
        <v>1.0632183908045978</v>
      </c>
      <c r="J8">
        <f t="shared" si="0"/>
        <v>1.896551724137931</v>
      </c>
      <c r="K8">
        <f t="shared" si="0"/>
        <v>5</v>
      </c>
      <c r="L8">
        <f t="shared" si="0"/>
        <v>5</v>
      </c>
      <c r="M8">
        <f t="shared" si="0"/>
        <v>5</v>
      </c>
      <c r="O8" s="10">
        <v>2023</v>
      </c>
      <c r="P8" t="str">
        <f t="shared" si="3"/>
        <v>PV_S</v>
      </c>
      <c r="Q8" t="str">
        <f t="shared" si="1"/>
        <v>PV_S</v>
      </c>
      <c r="R8" t="str">
        <f t="shared" si="1"/>
        <v>PV_M</v>
      </c>
      <c r="S8" t="str">
        <f t="shared" si="1"/>
        <v>PV_M</v>
      </c>
      <c r="T8" t="str">
        <f t="shared" si="1"/>
        <v>PV_M</v>
      </c>
    </row>
    <row r="9" spans="1:25" x14ac:dyDescent="0.4">
      <c r="A9" s="10">
        <v>2024</v>
      </c>
      <c r="B9">
        <f>'Figure Data'!B55</f>
        <v>0.32800000000000001</v>
      </c>
      <c r="C9">
        <f>'Figure Data'!C55</f>
        <v>0.58550000000000002</v>
      </c>
      <c r="D9">
        <f>'Figure Data'!D55</f>
        <v>1.3049999999999999</v>
      </c>
      <c r="E9">
        <f>'Figure Data'!E55</f>
        <v>1.3049999999999999</v>
      </c>
      <c r="F9">
        <f>'Figure Data'!F55</f>
        <v>1.3049999999999999</v>
      </c>
      <c r="H9" s="10">
        <v>2024</v>
      </c>
      <c r="I9">
        <f t="shared" si="2"/>
        <v>1.2567049808429118</v>
      </c>
      <c r="J9">
        <f t="shared" si="0"/>
        <v>2.2432950191570882</v>
      </c>
      <c r="K9">
        <f t="shared" si="0"/>
        <v>5</v>
      </c>
      <c r="L9">
        <f t="shared" si="0"/>
        <v>5</v>
      </c>
      <c r="M9">
        <f t="shared" si="0"/>
        <v>5</v>
      </c>
      <c r="O9" s="10">
        <v>2024</v>
      </c>
      <c r="P9" t="str">
        <f t="shared" si="3"/>
        <v>PV_S</v>
      </c>
      <c r="Q9" t="str">
        <f t="shared" si="1"/>
        <v>PV_S</v>
      </c>
      <c r="R9" t="str">
        <f t="shared" si="1"/>
        <v>PV_M</v>
      </c>
      <c r="S9" t="str">
        <f t="shared" si="1"/>
        <v>PV_M</v>
      </c>
      <c r="T9" t="str">
        <f t="shared" si="1"/>
        <v>PV_M</v>
      </c>
      <c r="W9" t="s">
        <v>38</v>
      </c>
    </row>
    <row r="10" spans="1:25" x14ac:dyDescent="0.4">
      <c r="A10" s="10">
        <v>2025</v>
      </c>
      <c r="B10">
        <f>'Figure Data'!B56</f>
        <v>0.55149999999999999</v>
      </c>
      <c r="C10">
        <f>'Figure Data'!C56</f>
        <v>0.95</v>
      </c>
      <c r="D10">
        <f>'Figure Data'!D56</f>
        <v>1.3049999999999999</v>
      </c>
      <c r="E10">
        <f>'Figure Data'!E56</f>
        <v>1.3049999999999999</v>
      </c>
      <c r="F10">
        <f>'Figure Data'!F56</f>
        <v>1.3049999999999999</v>
      </c>
      <c r="H10" s="10">
        <v>2025</v>
      </c>
      <c r="I10">
        <f t="shared" si="2"/>
        <v>2.1130268199233715</v>
      </c>
      <c r="J10">
        <f t="shared" si="0"/>
        <v>3.6398467432950188</v>
      </c>
      <c r="K10">
        <f t="shared" si="0"/>
        <v>5</v>
      </c>
      <c r="L10">
        <f t="shared" si="0"/>
        <v>5</v>
      </c>
      <c r="M10">
        <f t="shared" si="0"/>
        <v>5</v>
      </c>
      <c r="O10" s="10">
        <v>2025</v>
      </c>
      <c r="P10" t="str">
        <f t="shared" si="3"/>
        <v>PV_S</v>
      </c>
      <c r="Q10" t="str">
        <f t="shared" si="1"/>
        <v>PV_S</v>
      </c>
      <c r="R10" t="str">
        <f t="shared" si="1"/>
        <v>PV_M</v>
      </c>
      <c r="S10" t="str">
        <f t="shared" si="1"/>
        <v>PV_M</v>
      </c>
      <c r="T10" t="str">
        <f t="shared" si="1"/>
        <v>PV_M</v>
      </c>
      <c r="W10" s="35" t="s">
        <v>32</v>
      </c>
      <c r="X10" s="35" t="s">
        <v>33</v>
      </c>
      <c r="Y10" s="35" t="s">
        <v>34</v>
      </c>
    </row>
    <row r="11" spans="1:25" x14ac:dyDescent="0.4">
      <c r="A11" s="10">
        <v>2026</v>
      </c>
      <c r="B11">
        <f>'Figure Data'!B57</f>
        <v>0.85599999999999998</v>
      </c>
      <c r="C11">
        <f>'Figure Data'!C57</f>
        <v>1.1745000000000001</v>
      </c>
      <c r="D11">
        <f>'Figure Data'!D57</f>
        <v>1.3049999999999999</v>
      </c>
      <c r="E11">
        <f>'Figure Data'!E57</f>
        <v>1.3049999999999999</v>
      </c>
      <c r="F11">
        <f>'Figure Data'!F57</f>
        <v>1.3049999999999999</v>
      </c>
      <c r="H11" s="10">
        <v>2026</v>
      </c>
      <c r="I11">
        <f t="shared" si="2"/>
        <v>3.2796934865900385</v>
      </c>
      <c r="J11">
        <f t="shared" si="0"/>
        <v>4.5000000000000009</v>
      </c>
      <c r="K11">
        <f t="shared" si="0"/>
        <v>5</v>
      </c>
      <c r="L11">
        <f t="shared" si="0"/>
        <v>5</v>
      </c>
      <c r="M11">
        <f t="shared" si="0"/>
        <v>5</v>
      </c>
      <c r="O11" s="10">
        <v>2026</v>
      </c>
      <c r="P11" t="str">
        <f t="shared" si="3"/>
        <v>PV_S</v>
      </c>
      <c r="Q11" t="str">
        <f t="shared" si="1"/>
        <v>PV_M</v>
      </c>
      <c r="R11" t="str">
        <f t="shared" si="1"/>
        <v>PV_M</v>
      </c>
      <c r="S11" t="str">
        <f t="shared" si="1"/>
        <v>PV_M</v>
      </c>
      <c r="T11" t="str">
        <f t="shared" si="1"/>
        <v>PV_M</v>
      </c>
      <c r="W11" t="s">
        <v>39</v>
      </c>
      <c r="X11">
        <v>0.5</v>
      </c>
      <c r="Y11">
        <v>10</v>
      </c>
    </row>
    <row r="12" spans="1:25" x14ac:dyDescent="0.4">
      <c r="A12" s="10">
        <v>2027</v>
      </c>
      <c r="B12">
        <f>'Figure Data'!B58</f>
        <v>1.1034999999999999</v>
      </c>
      <c r="C12">
        <f>'Figure Data'!C58</f>
        <v>1.2985</v>
      </c>
      <c r="D12">
        <f>'Figure Data'!D58</f>
        <v>1.3049999999999999</v>
      </c>
      <c r="E12">
        <f>'Figure Data'!E58</f>
        <v>1.3049999999999999</v>
      </c>
      <c r="F12">
        <f>'Figure Data'!F58</f>
        <v>1.3049999999999999</v>
      </c>
      <c r="H12" s="10">
        <v>2027</v>
      </c>
      <c r="I12">
        <f t="shared" si="2"/>
        <v>4.2279693486590038</v>
      </c>
      <c r="J12">
        <f t="shared" si="0"/>
        <v>4.9750957854406135</v>
      </c>
      <c r="K12">
        <f t="shared" si="0"/>
        <v>5</v>
      </c>
      <c r="L12">
        <f t="shared" si="0"/>
        <v>5</v>
      </c>
      <c r="M12">
        <f t="shared" si="0"/>
        <v>5</v>
      </c>
      <c r="O12" s="10">
        <v>2027</v>
      </c>
      <c r="P12" t="str">
        <f t="shared" si="3"/>
        <v>PV_M</v>
      </c>
      <c r="Q12" t="str">
        <f t="shared" si="1"/>
        <v>PV_M</v>
      </c>
      <c r="R12" t="str">
        <f t="shared" si="1"/>
        <v>PV_M</v>
      </c>
      <c r="S12" t="str">
        <f t="shared" si="1"/>
        <v>PV_M</v>
      </c>
      <c r="T12" t="str">
        <f t="shared" si="1"/>
        <v>PV_M</v>
      </c>
      <c r="W12" t="s">
        <v>40</v>
      </c>
      <c r="X12">
        <v>10</v>
      </c>
      <c r="Y12">
        <v>20</v>
      </c>
    </row>
    <row r="13" spans="1:25" x14ac:dyDescent="0.4">
      <c r="A13" s="10">
        <v>2028</v>
      </c>
      <c r="B13">
        <f>'Figure Data'!B59</f>
        <v>1.1870000000000001</v>
      </c>
      <c r="C13">
        <f>'Figure Data'!C59</f>
        <v>1.3685</v>
      </c>
      <c r="D13">
        <f>'Figure Data'!D59</f>
        <v>1.3049999999999999</v>
      </c>
      <c r="E13">
        <f>'Figure Data'!E59</f>
        <v>1.3049999999999999</v>
      </c>
      <c r="F13">
        <f>'Figure Data'!F59</f>
        <v>1.3049999999999999</v>
      </c>
      <c r="H13" s="10">
        <v>2028</v>
      </c>
      <c r="I13">
        <f t="shared" si="2"/>
        <v>4.547892720306514</v>
      </c>
      <c r="J13">
        <f t="shared" si="0"/>
        <v>5.2432950191570882</v>
      </c>
      <c r="K13">
        <f t="shared" si="0"/>
        <v>5</v>
      </c>
      <c r="L13">
        <f t="shared" si="0"/>
        <v>5</v>
      </c>
      <c r="M13">
        <f t="shared" si="0"/>
        <v>5</v>
      </c>
      <c r="O13" s="10">
        <v>2028</v>
      </c>
      <c r="P13" t="str">
        <f t="shared" si="3"/>
        <v>PV_M</v>
      </c>
      <c r="Q13" t="str">
        <f t="shared" si="1"/>
        <v>PV_M</v>
      </c>
      <c r="R13" t="str">
        <f t="shared" si="1"/>
        <v>PV_M</v>
      </c>
      <c r="S13" t="str">
        <f t="shared" si="1"/>
        <v>PV_M</v>
      </c>
      <c r="T13" t="str">
        <f t="shared" si="1"/>
        <v>PV_M</v>
      </c>
      <c r="W13" t="s">
        <v>41</v>
      </c>
      <c r="X13">
        <v>20</v>
      </c>
      <c r="Y13">
        <v>30</v>
      </c>
    </row>
    <row r="14" spans="1:25" x14ac:dyDescent="0.4">
      <c r="A14" s="10">
        <v>2029</v>
      </c>
      <c r="B14">
        <f>'Figure Data'!B60</f>
        <v>1.244</v>
      </c>
      <c r="C14">
        <f>'Figure Data'!C60</f>
        <v>1.43</v>
      </c>
      <c r="D14">
        <f>'Figure Data'!D60</f>
        <v>1.3234999999999999</v>
      </c>
      <c r="E14">
        <f>'Figure Data'!E60</f>
        <v>1.3049999999999999</v>
      </c>
      <c r="F14">
        <f>'Figure Data'!F60</f>
        <v>1.3049999999999999</v>
      </c>
      <c r="H14" s="10">
        <v>2029</v>
      </c>
      <c r="I14">
        <f t="shared" si="2"/>
        <v>4.7662835249042139</v>
      </c>
      <c r="J14">
        <f t="shared" si="0"/>
        <v>5.4789272030651341</v>
      </c>
      <c r="K14">
        <f t="shared" si="0"/>
        <v>5.0708812260536398</v>
      </c>
      <c r="L14">
        <f t="shared" si="0"/>
        <v>5</v>
      </c>
      <c r="M14">
        <f t="shared" si="0"/>
        <v>5</v>
      </c>
      <c r="O14" s="10">
        <v>2029</v>
      </c>
      <c r="P14" t="str">
        <f t="shared" si="3"/>
        <v>PV_M</v>
      </c>
      <c r="Q14" t="str">
        <f t="shared" si="1"/>
        <v>PV_M</v>
      </c>
      <c r="R14" t="str">
        <f t="shared" si="1"/>
        <v>PV_M</v>
      </c>
      <c r="S14" t="str">
        <f t="shared" si="1"/>
        <v>PV_M</v>
      </c>
      <c r="T14" t="str">
        <f t="shared" si="1"/>
        <v>PV_M</v>
      </c>
    </row>
    <row r="15" spans="1:25" x14ac:dyDescent="0.4">
      <c r="A15" s="10">
        <v>2030</v>
      </c>
      <c r="B15">
        <f>'Figure Data'!B61</f>
        <v>1.3774999999999999</v>
      </c>
      <c r="C15">
        <f>'Figure Data'!C61</f>
        <v>1.5549999999999999</v>
      </c>
      <c r="D15">
        <f>'Figure Data'!D61</f>
        <v>1.448</v>
      </c>
      <c r="E15">
        <f>'Figure Data'!E61</f>
        <v>1.3149999999999999</v>
      </c>
      <c r="F15">
        <f>'Figure Data'!F61</f>
        <v>1.3149999999999999</v>
      </c>
      <c r="H15" s="10">
        <v>2030</v>
      </c>
      <c r="I15">
        <f t="shared" si="2"/>
        <v>5.2777777777777777</v>
      </c>
      <c r="J15">
        <f t="shared" si="0"/>
        <v>5.9578544061302674</v>
      </c>
      <c r="K15">
        <f t="shared" si="0"/>
        <v>5.5478927203065131</v>
      </c>
      <c r="L15">
        <f t="shared" si="0"/>
        <v>5.0383141762452102</v>
      </c>
      <c r="M15">
        <f t="shared" si="0"/>
        <v>5.0383141762452102</v>
      </c>
      <c r="O15" s="10">
        <v>2030</v>
      </c>
      <c r="P15" t="str">
        <f t="shared" si="3"/>
        <v>PV_M</v>
      </c>
      <c r="Q15" t="str">
        <f t="shared" si="1"/>
        <v>PV_M</v>
      </c>
      <c r="R15" t="str">
        <f t="shared" si="1"/>
        <v>PV_M</v>
      </c>
      <c r="S15" t="str">
        <f t="shared" si="1"/>
        <v>PV_M</v>
      </c>
      <c r="T15" t="str">
        <f t="shared" si="1"/>
        <v>PV_M</v>
      </c>
    </row>
    <row r="16" spans="1:25" x14ac:dyDescent="0.4">
      <c r="A16" s="10">
        <v>2031</v>
      </c>
      <c r="B16">
        <f>'Figure Data'!B62</f>
        <v>1.5285</v>
      </c>
      <c r="C16">
        <f>'Figure Data'!C62</f>
        <v>1.6174999999999999</v>
      </c>
      <c r="D16">
        <f>'Figure Data'!D62</f>
        <v>1.6074999999999999</v>
      </c>
      <c r="E16">
        <f>'Figure Data'!E62</f>
        <v>1.323</v>
      </c>
      <c r="F16">
        <f>'Figure Data'!F62</f>
        <v>1.3149999999999999</v>
      </c>
      <c r="H16" s="10">
        <v>2031</v>
      </c>
      <c r="I16">
        <f t="shared" si="2"/>
        <v>5.8563218390804597</v>
      </c>
      <c r="J16">
        <f t="shared" si="0"/>
        <v>6.1973180076628349</v>
      </c>
      <c r="K16">
        <f t="shared" si="0"/>
        <v>6.1590038314176248</v>
      </c>
      <c r="L16">
        <f t="shared" si="0"/>
        <v>5.068965517241379</v>
      </c>
      <c r="M16">
        <f t="shared" si="0"/>
        <v>5.0383141762452102</v>
      </c>
      <c r="O16" s="10">
        <v>2031</v>
      </c>
      <c r="P16" t="str">
        <f t="shared" si="3"/>
        <v>PV_M</v>
      </c>
      <c r="Q16" t="str">
        <f t="shared" si="1"/>
        <v>PV_M</v>
      </c>
      <c r="R16" t="str">
        <f t="shared" si="1"/>
        <v>PV_M</v>
      </c>
      <c r="S16" t="str">
        <f t="shared" si="1"/>
        <v>PV_M</v>
      </c>
      <c r="T16" t="str">
        <f t="shared" si="1"/>
        <v>PV_M</v>
      </c>
    </row>
    <row r="17" spans="1:27" x14ac:dyDescent="0.4">
      <c r="A17" s="10">
        <v>2032</v>
      </c>
      <c r="B17">
        <f>'Figure Data'!B63</f>
        <v>1.6539999999999999</v>
      </c>
      <c r="C17">
        <f>'Figure Data'!C63</f>
        <v>1.655</v>
      </c>
      <c r="D17">
        <f>'Figure Data'!D63</f>
        <v>1.6325000000000001</v>
      </c>
      <c r="E17">
        <f>'Figure Data'!E63</f>
        <v>1.3634999999999999</v>
      </c>
      <c r="F17">
        <f>'Figure Data'!F63</f>
        <v>1.3360000000000001</v>
      </c>
      <c r="H17" s="10">
        <v>2032</v>
      </c>
      <c r="I17">
        <f t="shared" si="2"/>
        <v>6.3371647509578546</v>
      </c>
      <c r="J17">
        <f t="shared" si="0"/>
        <v>6.3409961685823752</v>
      </c>
      <c r="K17">
        <f t="shared" si="0"/>
        <v>6.2547892720306519</v>
      </c>
      <c r="L17">
        <f t="shared" si="0"/>
        <v>5.2241379310344822</v>
      </c>
      <c r="M17">
        <f t="shared" si="0"/>
        <v>5.1187739463601538</v>
      </c>
      <c r="O17" s="10">
        <v>2032</v>
      </c>
      <c r="P17" t="str">
        <f t="shared" si="3"/>
        <v>PV_M</v>
      </c>
      <c r="Q17" t="str">
        <f t="shared" si="1"/>
        <v>PV_M</v>
      </c>
      <c r="R17" t="str">
        <f t="shared" si="1"/>
        <v>PV_M</v>
      </c>
      <c r="S17" t="str">
        <f t="shared" si="1"/>
        <v>PV_M</v>
      </c>
      <c r="T17" t="str">
        <f t="shared" si="1"/>
        <v>PV_M</v>
      </c>
    </row>
    <row r="18" spans="1:27" x14ac:dyDescent="0.4">
      <c r="A18" s="10">
        <v>2033</v>
      </c>
      <c r="B18">
        <f>'Figure Data'!B64</f>
        <v>1.76</v>
      </c>
      <c r="C18">
        <f>'Figure Data'!C64</f>
        <v>1.7384999999999999</v>
      </c>
      <c r="D18">
        <f>'Figure Data'!D64</f>
        <v>1.6585000000000001</v>
      </c>
      <c r="E18">
        <f>'Figure Data'!E64</f>
        <v>1.429</v>
      </c>
      <c r="F18">
        <f>'Figure Data'!F64</f>
        <v>1.3665</v>
      </c>
      <c r="H18" s="10">
        <v>2033</v>
      </c>
      <c r="I18">
        <f t="shared" si="2"/>
        <v>6.7432950191570882</v>
      </c>
      <c r="J18">
        <f t="shared" si="0"/>
        <v>6.6609195402298846</v>
      </c>
      <c r="K18">
        <f t="shared" si="0"/>
        <v>6.3544061302681998</v>
      </c>
      <c r="L18">
        <f t="shared" si="0"/>
        <v>5.4750957854406126</v>
      </c>
      <c r="M18">
        <f t="shared" si="0"/>
        <v>5.235632183908046</v>
      </c>
      <c r="O18" s="10">
        <v>2033</v>
      </c>
      <c r="P18" t="str">
        <f t="shared" si="3"/>
        <v>PV_M</v>
      </c>
      <c r="Q18" t="str">
        <f t="shared" si="1"/>
        <v>PV_M</v>
      </c>
      <c r="R18" t="str">
        <f t="shared" si="1"/>
        <v>PV_M</v>
      </c>
      <c r="S18" t="str">
        <f t="shared" si="1"/>
        <v>PV_M</v>
      </c>
      <c r="T18" t="str">
        <f t="shared" si="1"/>
        <v>PV_M</v>
      </c>
    </row>
    <row r="19" spans="1:27" x14ac:dyDescent="0.4">
      <c r="A19" s="10">
        <v>2034</v>
      </c>
      <c r="B19">
        <f>'Figure Data'!B65</f>
        <v>1.9215</v>
      </c>
      <c r="C19">
        <f>'Figure Data'!C65</f>
        <v>1.9075</v>
      </c>
      <c r="D19">
        <f>'Figure Data'!D65</f>
        <v>1.7304999999999999</v>
      </c>
      <c r="E19">
        <f>'Figure Data'!E65</f>
        <v>1.4784999999999999</v>
      </c>
      <c r="F19">
        <f>'Figure Data'!F65</f>
        <v>1.3720000000000001</v>
      </c>
      <c r="H19" s="10">
        <v>2034</v>
      </c>
      <c r="I19">
        <f t="shared" si="2"/>
        <v>7.3620689655172411</v>
      </c>
      <c r="J19">
        <f t="shared" si="0"/>
        <v>7.3084291187739465</v>
      </c>
      <c r="K19">
        <f t="shared" si="0"/>
        <v>6.6302681992337167</v>
      </c>
      <c r="L19">
        <f t="shared" si="0"/>
        <v>5.6647509578544053</v>
      </c>
      <c r="M19">
        <f t="shared" si="0"/>
        <v>5.2567049808429118</v>
      </c>
      <c r="O19" s="10">
        <v>2034</v>
      </c>
      <c r="P19" t="str">
        <f t="shared" si="3"/>
        <v>PV_M</v>
      </c>
      <c r="Q19" t="str">
        <f t="shared" si="1"/>
        <v>PV_M</v>
      </c>
      <c r="R19" t="str">
        <f t="shared" si="1"/>
        <v>PV_M</v>
      </c>
      <c r="S19" t="str">
        <f t="shared" si="1"/>
        <v>PV_M</v>
      </c>
      <c r="T19" t="str">
        <f t="shared" si="1"/>
        <v>PV_M</v>
      </c>
    </row>
    <row r="20" spans="1:27" x14ac:dyDescent="0.4">
      <c r="A20" s="10">
        <v>2035</v>
      </c>
      <c r="B20">
        <f>'Figure Data'!B66</f>
        <v>2.0625</v>
      </c>
      <c r="C20">
        <f>'Figure Data'!C66</f>
        <v>1.9815</v>
      </c>
      <c r="D20">
        <f>'Figure Data'!D66</f>
        <v>1.9495</v>
      </c>
      <c r="E20">
        <f>'Figure Data'!E66</f>
        <v>1.6154999999999999</v>
      </c>
      <c r="F20">
        <f>'Figure Data'!F66</f>
        <v>1.474</v>
      </c>
      <c r="H20" s="10">
        <v>2035</v>
      </c>
      <c r="I20">
        <f t="shared" si="2"/>
        <v>7.9022988505747138</v>
      </c>
      <c r="J20">
        <f t="shared" si="0"/>
        <v>7.5919540229885056</v>
      </c>
      <c r="K20">
        <f t="shared" si="0"/>
        <v>7.4693486590038312</v>
      </c>
      <c r="L20">
        <f t="shared" si="0"/>
        <v>6.1896551724137927</v>
      </c>
      <c r="M20">
        <f t="shared" si="0"/>
        <v>5.647509578544061</v>
      </c>
      <c r="O20" s="10">
        <v>2035</v>
      </c>
      <c r="P20" t="str">
        <f t="shared" si="3"/>
        <v>PV_M</v>
      </c>
      <c r="Q20" t="str">
        <f t="shared" si="1"/>
        <v>PV_M</v>
      </c>
      <c r="R20" t="str">
        <f t="shared" si="1"/>
        <v>PV_M</v>
      </c>
      <c r="S20" t="str">
        <f t="shared" si="1"/>
        <v>PV_M</v>
      </c>
      <c r="T20" t="str">
        <f t="shared" si="1"/>
        <v>PV_M</v>
      </c>
    </row>
    <row r="21" spans="1:27" x14ac:dyDescent="0.4">
      <c r="A21" s="10">
        <v>2036</v>
      </c>
      <c r="B21">
        <f>'Figure Data'!B67</f>
        <v>2.19</v>
      </c>
      <c r="C21">
        <f>'Figure Data'!C67</f>
        <v>2.0499999999999998</v>
      </c>
      <c r="D21">
        <f>'Figure Data'!D67</f>
        <v>2.4860000000000002</v>
      </c>
      <c r="E21">
        <f>'Figure Data'!E67</f>
        <v>1.7915000000000001</v>
      </c>
      <c r="F21">
        <f>'Figure Data'!F67</f>
        <v>1.5165</v>
      </c>
      <c r="H21" s="10">
        <v>2036</v>
      </c>
      <c r="I21">
        <f t="shared" si="2"/>
        <v>8.3908045977011483</v>
      </c>
      <c r="J21">
        <f t="shared" si="0"/>
        <v>7.8544061302681989</v>
      </c>
      <c r="K21">
        <f t="shared" si="0"/>
        <v>9.5249042145593883</v>
      </c>
      <c r="L21">
        <f t="shared" si="0"/>
        <v>6.8639846743295019</v>
      </c>
      <c r="M21">
        <f t="shared" si="0"/>
        <v>5.8103448275862064</v>
      </c>
      <c r="O21" s="10">
        <v>2036</v>
      </c>
      <c r="P21" t="str">
        <f t="shared" si="3"/>
        <v>PV_L</v>
      </c>
      <c r="Q21" t="str">
        <f t="shared" si="1"/>
        <v>PV_M</v>
      </c>
      <c r="R21" t="str">
        <f t="shared" si="1"/>
        <v>PV_L</v>
      </c>
      <c r="S21" t="str">
        <f t="shared" si="1"/>
        <v>PV_M</v>
      </c>
      <c r="T21" t="str">
        <f t="shared" si="1"/>
        <v>PV_M</v>
      </c>
    </row>
    <row r="22" spans="1:27" x14ac:dyDescent="0.4">
      <c r="A22" s="10">
        <v>2037</v>
      </c>
      <c r="B22">
        <f>'Figure Data'!B68</f>
        <v>2.3264999999999998</v>
      </c>
      <c r="C22">
        <f>'Figure Data'!C68</f>
        <v>2.1655000000000002</v>
      </c>
      <c r="D22">
        <f>'Figure Data'!D68</f>
        <v>2.6684999999999999</v>
      </c>
      <c r="E22">
        <f>'Figure Data'!E68</f>
        <v>1.9359999999999999</v>
      </c>
      <c r="F22">
        <f>'Figure Data'!F68</f>
        <v>1.599</v>
      </c>
      <c r="H22" s="10">
        <v>2037</v>
      </c>
      <c r="I22">
        <f t="shared" si="2"/>
        <v>8.9137931034482758</v>
      </c>
      <c r="J22">
        <f t="shared" si="0"/>
        <v>8.2969348659003828</v>
      </c>
      <c r="K22">
        <f t="shared" si="0"/>
        <v>10.224137931034482</v>
      </c>
      <c r="L22">
        <f t="shared" si="0"/>
        <v>7.4176245210727965</v>
      </c>
      <c r="M22">
        <f t="shared" si="0"/>
        <v>6.126436781609196</v>
      </c>
      <c r="O22" s="10">
        <v>2037</v>
      </c>
      <c r="P22" t="str">
        <f t="shared" si="3"/>
        <v>PV_L</v>
      </c>
      <c r="Q22" t="str">
        <f t="shared" si="1"/>
        <v>PV_L</v>
      </c>
      <c r="R22" t="str">
        <f t="shared" si="1"/>
        <v>PV_L</v>
      </c>
      <c r="S22" t="str">
        <f t="shared" si="1"/>
        <v>PV_M</v>
      </c>
      <c r="T22" t="str">
        <f t="shared" si="1"/>
        <v>PV_M</v>
      </c>
    </row>
    <row r="24" spans="1:27" ht="35.6" x14ac:dyDescent="0.9">
      <c r="A24" s="22" t="s">
        <v>25</v>
      </c>
      <c r="B24" s="22"/>
      <c r="C24" s="22"/>
      <c r="D24" s="22"/>
      <c r="E24" s="22"/>
      <c r="F24" s="22"/>
      <c r="H24" s="22" t="s">
        <v>42</v>
      </c>
      <c r="I24" s="22"/>
      <c r="J24" s="22"/>
      <c r="K24" s="22"/>
      <c r="L24" s="22"/>
      <c r="M24" s="22"/>
      <c r="O24" s="22" t="s">
        <v>43</v>
      </c>
      <c r="V24" s="22" t="s">
        <v>44</v>
      </c>
    </row>
    <row r="25" spans="1:27" ht="37.299999999999997" x14ac:dyDescent="0.4">
      <c r="A25" s="18" t="s">
        <v>0</v>
      </c>
      <c r="B25" s="19" t="s">
        <v>14</v>
      </c>
      <c r="C25" s="20" t="s">
        <v>15</v>
      </c>
      <c r="D25" s="21" t="s">
        <v>16</v>
      </c>
      <c r="E25" s="21" t="s">
        <v>17</v>
      </c>
      <c r="F25" s="21" t="s">
        <v>18</v>
      </c>
      <c r="H25" s="18" t="s">
        <v>0</v>
      </c>
      <c r="I25" s="19" t="s">
        <v>14</v>
      </c>
      <c r="J25" s="20" t="s">
        <v>15</v>
      </c>
      <c r="K25" s="21" t="s">
        <v>16</v>
      </c>
      <c r="L25" s="21" t="s">
        <v>17</v>
      </c>
      <c r="M25" s="21" t="s">
        <v>18</v>
      </c>
      <c r="O25" s="18" t="s">
        <v>0</v>
      </c>
      <c r="P25" s="19" t="s">
        <v>14</v>
      </c>
      <c r="Q25" s="20" t="s">
        <v>15</v>
      </c>
      <c r="R25" s="21" t="s">
        <v>16</v>
      </c>
      <c r="S25" s="21" t="s">
        <v>17</v>
      </c>
      <c r="T25" s="21" t="s">
        <v>18</v>
      </c>
      <c r="V25" s="18" t="s">
        <v>0</v>
      </c>
      <c r="W25" s="19" t="s">
        <v>14</v>
      </c>
      <c r="X25" s="20" t="s">
        <v>15</v>
      </c>
      <c r="Y25" s="21" t="s">
        <v>16</v>
      </c>
      <c r="Z25" s="21" t="s">
        <v>17</v>
      </c>
      <c r="AA25" s="21" t="s">
        <v>18</v>
      </c>
    </row>
    <row r="26" spans="1:27" x14ac:dyDescent="0.4">
      <c r="A26" s="10">
        <v>2018</v>
      </c>
      <c r="B26">
        <f>'Figure Data'!B72</f>
        <v>0</v>
      </c>
      <c r="C26">
        <f>'Figure Data'!C72</f>
        <v>0</v>
      </c>
      <c r="D26">
        <f>'Figure Data'!D72</f>
        <v>0</v>
      </c>
      <c r="E26">
        <f>'Figure Data'!E72</f>
        <v>0</v>
      </c>
      <c r="F26">
        <f>'Figure Data'!F72</f>
        <v>0</v>
      </c>
      <c r="H26" s="10">
        <v>2018</v>
      </c>
      <c r="I26">
        <f>B26/261*1000</f>
        <v>0</v>
      </c>
      <c r="J26">
        <f t="shared" ref="J26:M45" si="4">C26/261*1000</f>
        <v>0</v>
      </c>
      <c r="K26">
        <f t="shared" si="4"/>
        <v>0</v>
      </c>
      <c r="L26">
        <f t="shared" si="4"/>
        <v>0</v>
      </c>
      <c r="M26">
        <f t="shared" si="4"/>
        <v>0</v>
      </c>
      <c r="O26" s="10">
        <v>2018</v>
      </c>
      <c r="P26" t="str">
        <f>IF(AND(I26&gt;=$X$11,I26&lt;$Y$11),$W$11,IF(AND(I26&gt;=$X$12,I26&lt;$Y$12),$W$12,IF(AND(I26&gt;=$X$13,I26&lt;$Y$13),$W$13,IF(I26&gt;=$X$13,"B_XL",""))))</f>
        <v/>
      </c>
      <c r="Q26" t="str">
        <f t="shared" ref="Q26:T45" si="5">IF(AND(J26&gt;=$X$11,J26&lt;$Y$11),$W$11,IF(AND(J26&gt;=$X$12,J26&lt;$Y$12),$W$12,IF(AND(J26&gt;=$X$13,J26&lt;$Y$13),$W$13,IF(J26&gt;=$X$13,"B_XL",""))))</f>
        <v/>
      </c>
      <c r="R26" t="str">
        <f t="shared" si="5"/>
        <v/>
      </c>
      <c r="S26" t="str">
        <f t="shared" si="5"/>
        <v/>
      </c>
      <c r="T26" t="str">
        <f t="shared" si="5"/>
        <v/>
      </c>
      <c r="V26" s="10">
        <v>2018</v>
      </c>
      <c r="W26" s="36" t="str">
        <f>IF(AND(P3&lt;&gt;"",P26&lt;&gt;""),P3&amp;":"&amp;P26,IF(AND(P3&lt;&gt;"",P26=""),P3,""))</f>
        <v>PV_S</v>
      </c>
      <c r="X26" s="48" t="str">
        <f t="shared" ref="X26:AA26" si="6">IF(AND(Q3&lt;&gt;"",Q26&lt;&gt;""),Q3&amp;":"&amp;Q26,IF(AND(Q3&lt;&gt;"",Q26=""),Q3,""))</f>
        <v>PV_S</v>
      </c>
      <c r="Y26" s="36" t="str">
        <f t="shared" si="6"/>
        <v>PV_S</v>
      </c>
      <c r="Z26" s="37" t="str">
        <f t="shared" si="6"/>
        <v>PV_M</v>
      </c>
      <c r="AA26" s="37" t="str">
        <f t="shared" si="6"/>
        <v>PV_M</v>
      </c>
    </row>
    <row r="27" spans="1:27" x14ac:dyDescent="0.4">
      <c r="A27" s="10">
        <v>2019</v>
      </c>
      <c r="B27">
        <f>'Figure Data'!B73</f>
        <v>1E-3</v>
      </c>
      <c r="C27">
        <f>'Figure Data'!C73</f>
        <v>0</v>
      </c>
      <c r="D27">
        <f>'Figure Data'!D73</f>
        <v>0</v>
      </c>
      <c r="E27">
        <f>'Figure Data'!E73</f>
        <v>0</v>
      </c>
      <c r="F27">
        <f>'Figure Data'!F73</f>
        <v>0</v>
      </c>
      <c r="H27" s="10">
        <v>2019</v>
      </c>
      <c r="I27">
        <f t="shared" ref="I27:I45" si="7">B27/261*1000</f>
        <v>3.8314176245210726E-3</v>
      </c>
      <c r="J27">
        <f t="shared" si="4"/>
        <v>0</v>
      </c>
      <c r="K27">
        <f t="shared" si="4"/>
        <v>0</v>
      </c>
      <c r="L27">
        <f t="shared" si="4"/>
        <v>0</v>
      </c>
      <c r="M27">
        <f t="shared" si="4"/>
        <v>0</v>
      </c>
      <c r="O27" s="10">
        <v>2019</v>
      </c>
      <c r="P27" t="str">
        <f t="shared" ref="P27:P45" si="8">IF(AND(I27&gt;=$X$11,I27&lt;$Y$11),$W$11,IF(AND(I27&gt;=$X$12,I27&lt;$Y$12),$W$12,IF(AND(I27&gt;=$X$13,I27&lt;$Y$13),$W$13,IF(I27&gt;=$X$13,"B_XL",""))))</f>
        <v/>
      </c>
      <c r="Q27" t="str">
        <f t="shared" si="5"/>
        <v/>
      </c>
      <c r="R27" t="str">
        <f t="shared" si="5"/>
        <v/>
      </c>
      <c r="S27" t="str">
        <f t="shared" si="5"/>
        <v/>
      </c>
      <c r="T27" t="str">
        <f t="shared" si="5"/>
        <v/>
      </c>
      <c r="V27" s="10">
        <v>2019</v>
      </c>
      <c r="W27" s="36" t="str">
        <f t="shared" ref="W27:AA42" si="9">IF(AND(P4&lt;&gt;"",P27&lt;&gt;""),P4&amp;":"&amp;P27,IF(AND(P4&lt;&gt;"",P27=""),P4,""))</f>
        <v>PV_S</v>
      </c>
      <c r="X27" s="36" t="str">
        <f t="shared" si="9"/>
        <v>PV_S</v>
      </c>
      <c r="Y27" s="37" t="str">
        <f t="shared" si="9"/>
        <v>PV_M</v>
      </c>
      <c r="Z27" s="37" t="str">
        <f t="shared" si="9"/>
        <v>PV_M</v>
      </c>
      <c r="AA27" s="37" t="str">
        <f t="shared" si="9"/>
        <v>PV_M</v>
      </c>
    </row>
    <row r="28" spans="1:27" x14ac:dyDescent="0.4">
      <c r="A28" s="10">
        <v>2020</v>
      </c>
      <c r="B28">
        <f>'Figure Data'!B74</f>
        <v>1E-3</v>
      </c>
      <c r="C28">
        <f>'Figure Data'!C74</f>
        <v>0</v>
      </c>
      <c r="D28">
        <f>'Figure Data'!D74</f>
        <v>0</v>
      </c>
      <c r="E28">
        <f>'Figure Data'!E74</f>
        <v>0</v>
      </c>
      <c r="F28">
        <f>'Figure Data'!F74</f>
        <v>0</v>
      </c>
      <c r="H28" s="10">
        <v>2020</v>
      </c>
      <c r="I28">
        <f t="shared" si="7"/>
        <v>3.8314176245210726E-3</v>
      </c>
      <c r="J28">
        <f t="shared" si="4"/>
        <v>0</v>
      </c>
      <c r="K28">
        <f t="shared" si="4"/>
        <v>0</v>
      </c>
      <c r="L28">
        <f t="shared" si="4"/>
        <v>0</v>
      </c>
      <c r="M28">
        <f t="shared" si="4"/>
        <v>0</v>
      </c>
      <c r="O28" s="10">
        <v>2020</v>
      </c>
      <c r="P28" t="str">
        <f t="shared" si="8"/>
        <v/>
      </c>
      <c r="Q28" t="str">
        <f t="shared" si="5"/>
        <v/>
      </c>
      <c r="R28" t="str">
        <f t="shared" si="5"/>
        <v/>
      </c>
      <c r="S28" t="str">
        <f t="shared" si="5"/>
        <v/>
      </c>
      <c r="T28" t="str">
        <f t="shared" si="5"/>
        <v/>
      </c>
      <c r="V28" s="10">
        <v>2020</v>
      </c>
      <c r="W28" s="36" t="str">
        <f t="shared" si="9"/>
        <v>PV_S</v>
      </c>
      <c r="X28" s="36" t="str">
        <f t="shared" si="9"/>
        <v>PV_S</v>
      </c>
      <c r="Y28" s="37" t="str">
        <f t="shared" si="9"/>
        <v>PV_M</v>
      </c>
      <c r="Z28" s="37" t="str">
        <f t="shared" si="9"/>
        <v>PV_M</v>
      </c>
      <c r="AA28" s="37" t="str">
        <f t="shared" si="9"/>
        <v>PV_M</v>
      </c>
    </row>
    <row r="29" spans="1:27" x14ac:dyDescent="0.4">
      <c r="A29" s="10">
        <v>2021</v>
      </c>
      <c r="B29">
        <f>'Figure Data'!B75</f>
        <v>4.0000000000000001E-3</v>
      </c>
      <c r="C29">
        <f>'Figure Data'!C75</f>
        <v>2E-3</v>
      </c>
      <c r="D29">
        <f>'Figure Data'!D75</f>
        <v>0</v>
      </c>
      <c r="E29">
        <f>'Figure Data'!E75</f>
        <v>0</v>
      </c>
      <c r="F29">
        <f>'Figure Data'!F75</f>
        <v>0</v>
      </c>
      <c r="H29" s="10">
        <v>2021</v>
      </c>
      <c r="I29">
        <f t="shared" si="7"/>
        <v>1.532567049808429E-2</v>
      </c>
      <c r="J29">
        <f t="shared" si="4"/>
        <v>7.6628352490421452E-3</v>
      </c>
      <c r="K29">
        <f t="shared" si="4"/>
        <v>0</v>
      </c>
      <c r="L29">
        <f t="shared" si="4"/>
        <v>0</v>
      </c>
      <c r="M29">
        <f t="shared" si="4"/>
        <v>0</v>
      </c>
      <c r="O29" s="10">
        <v>2021</v>
      </c>
      <c r="P29" t="str">
        <f t="shared" si="8"/>
        <v/>
      </c>
      <c r="Q29" t="str">
        <f t="shared" si="5"/>
        <v/>
      </c>
      <c r="R29" t="str">
        <f t="shared" si="5"/>
        <v/>
      </c>
      <c r="S29" t="str">
        <f t="shared" si="5"/>
        <v/>
      </c>
      <c r="T29" t="str">
        <f t="shared" si="5"/>
        <v/>
      </c>
      <c r="V29" s="10">
        <v>2021</v>
      </c>
      <c r="W29" s="36" t="str">
        <f t="shared" si="9"/>
        <v>PV_S</v>
      </c>
      <c r="X29" s="36" t="str">
        <f t="shared" si="9"/>
        <v>PV_S</v>
      </c>
      <c r="Y29" s="37" t="str">
        <f t="shared" si="9"/>
        <v>PV_M</v>
      </c>
      <c r="Z29" s="37" t="str">
        <f t="shared" si="9"/>
        <v>PV_M</v>
      </c>
      <c r="AA29" s="37" t="str">
        <f t="shared" si="9"/>
        <v>PV_M</v>
      </c>
    </row>
    <row r="30" spans="1:27" x14ac:dyDescent="0.4">
      <c r="A30" s="10">
        <v>2022</v>
      </c>
      <c r="B30">
        <f>'Figure Data'!B76</f>
        <v>8.0000000000000002E-3</v>
      </c>
      <c r="C30">
        <f>'Figure Data'!C76</f>
        <v>4.0000000000000001E-3</v>
      </c>
      <c r="D30">
        <f>'Figure Data'!D76</f>
        <v>0</v>
      </c>
      <c r="E30">
        <f>'Figure Data'!E76</f>
        <v>0</v>
      </c>
      <c r="F30">
        <f>'Figure Data'!F76</f>
        <v>0</v>
      </c>
      <c r="H30" s="10">
        <v>2022</v>
      </c>
      <c r="I30">
        <f t="shared" si="7"/>
        <v>3.0651340996168581E-2</v>
      </c>
      <c r="J30">
        <f t="shared" si="4"/>
        <v>1.532567049808429E-2</v>
      </c>
      <c r="K30">
        <f t="shared" si="4"/>
        <v>0</v>
      </c>
      <c r="L30">
        <f t="shared" si="4"/>
        <v>0</v>
      </c>
      <c r="M30">
        <f t="shared" si="4"/>
        <v>0</v>
      </c>
      <c r="O30" s="10">
        <v>2022</v>
      </c>
      <c r="P30" t="str">
        <f t="shared" si="8"/>
        <v/>
      </c>
      <c r="Q30" t="str">
        <f t="shared" si="5"/>
        <v/>
      </c>
      <c r="R30" t="str">
        <f t="shared" si="5"/>
        <v/>
      </c>
      <c r="S30" t="str">
        <f t="shared" si="5"/>
        <v/>
      </c>
      <c r="T30" t="str">
        <f t="shared" si="5"/>
        <v/>
      </c>
      <c r="V30" s="10">
        <v>2022</v>
      </c>
      <c r="W30" s="36" t="str">
        <f t="shared" si="9"/>
        <v>PV_S</v>
      </c>
      <c r="X30" s="36" t="str">
        <f t="shared" si="9"/>
        <v>PV_S</v>
      </c>
      <c r="Y30" s="37" t="str">
        <f t="shared" si="9"/>
        <v>PV_M</v>
      </c>
      <c r="Z30" s="37" t="str">
        <f t="shared" si="9"/>
        <v>PV_M</v>
      </c>
      <c r="AA30" s="37" t="str">
        <f t="shared" si="9"/>
        <v>PV_M</v>
      </c>
    </row>
    <row r="31" spans="1:27" x14ac:dyDescent="0.4">
      <c r="A31" s="10">
        <v>2023</v>
      </c>
      <c r="B31">
        <f>'Figure Data'!B77</f>
        <v>8.9999999999999993E-3</v>
      </c>
      <c r="C31">
        <f>'Figure Data'!C77</f>
        <v>7.0000000000000001E-3</v>
      </c>
      <c r="D31">
        <f>'Figure Data'!D77</f>
        <v>0</v>
      </c>
      <c r="E31">
        <f>'Figure Data'!E77</f>
        <v>0</v>
      </c>
      <c r="F31">
        <f>'Figure Data'!F77</f>
        <v>0</v>
      </c>
      <c r="H31" s="10">
        <v>2023</v>
      </c>
      <c r="I31">
        <f t="shared" si="7"/>
        <v>3.4482758620689648E-2</v>
      </c>
      <c r="J31">
        <f t="shared" si="4"/>
        <v>2.681992337164751E-2</v>
      </c>
      <c r="K31">
        <f t="shared" si="4"/>
        <v>0</v>
      </c>
      <c r="L31">
        <f t="shared" si="4"/>
        <v>0</v>
      </c>
      <c r="M31">
        <f t="shared" si="4"/>
        <v>0</v>
      </c>
      <c r="O31" s="10">
        <v>2023</v>
      </c>
      <c r="P31" t="str">
        <f t="shared" si="8"/>
        <v/>
      </c>
      <c r="Q31" t="str">
        <f t="shared" si="5"/>
        <v/>
      </c>
      <c r="R31" t="str">
        <f t="shared" si="5"/>
        <v/>
      </c>
      <c r="S31" t="str">
        <f t="shared" si="5"/>
        <v/>
      </c>
      <c r="T31" t="str">
        <f t="shared" si="5"/>
        <v/>
      </c>
      <c r="V31" s="10">
        <v>2023</v>
      </c>
      <c r="W31" s="36" t="str">
        <f t="shared" si="9"/>
        <v>PV_S</v>
      </c>
      <c r="X31" s="36" t="str">
        <f t="shared" si="9"/>
        <v>PV_S</v>
      </c>
      <c r="Y31" s="37" t="str">
        <f t="shared" si="9"/>
        <v>PV_M</v>
      </c>
      <c r="Z31" s="37" t="str">
        <f t="shared" si="9"/>
        <v>PV_M</v>
      </c>
      <c r="AA31" s="37" t="str">
        <f t="shared" si="9"/>
        <v>PV_M</v>
      </c>
    </row>
    <row r="32" spans="1:27" x14ac:dyDescent="0.4">
      <c r="A32" s="10">
        <v>2024</v>
      </c>
      <c r="B32">
        <f>'Figure Data'!B78</f>
        <v>0.13800000000000001</v>
      </c>
      <c r="C32">
        <f>'Figure Data'!C78</f>
        <v>0.16600000000000001</v>
      </c>
      <c r="D32">
        <f>'Figure Data'!D78</f>
        <v>0</v>
      </c>
      <c r="E32">
        <f>'Figure Data'!E78</f>
        <v>0</v>
      </c>
      <c r="F32">
        <f>'Figure Data'!F78</f>
        <v>0</v>
      </c>
      <c r="H32" s="10">
        <v>2024</v>
      </c>
      <c r="I32">
        <f t="shared" si="7"/>
        <v>0.52873563218390807</v>
      </c>
      <c r="J32">
        <f t="shared" si="4"/>
        <v>0.63601532567049812</v>
      </c>
      <c r="K32">
        <f t="shared" si="4"/>
        <v>0</v>
      </c>
      <c r="L32">
        <f t="shared" si="4"/>
        <v>0</v>
      </c>
      <c r="M32">
        <f t="shared" si="4"/>
        <v>0</v>
      </c>
      <c r="O32" s="10">
        <v>2024</v>
      </c>
      <c r="P32" t="str">
        <f t="shared" si="8"/>
        <v>B_S</v>
      </c>
      <c r="Q32" t="str">
        <f t="shared" si="5"/>
        <v>B_S</v>
      </c>
      <c r="R32" t="str">
        <f t="shared" si="5"/>
        <v/>
      </c>
      <c r="S32" t="str">
        <f t="shared" si="5"/>
        <v/>
      </c>
      <c r="T32" t="str">
        <f t="shared" si="5"/>
        <v/>
      </c>
      <c r="V32" s="10">
        <v>2024</v>
      </c>
      <c r="W32" s="38" t="str">
        <f t="shared" si="9"/>
        <v>PV_S:B_S</v>
      </c>
      <c r="X32" s="38" t="str">
        <f t="shared" si="9"/>
        <v>PV_S:B_S</v>
      </c>
      <c r="Y32" s="37" t="str">
        <f t="shared" si="9"/>
        <v>PV_M</v>
      </c>
      <c r="Z32" s="37" t="str">
        <f t="shared" si="9"/>
        <v>PV_M</v>
      </c>
      <c r="AA32" s="37" t="str">
        <f t="shared" si="9"/>
        <v>PV_M</v>
      </c>
    </row>
    <row r="33" spans="1:27" x14ac:dyDescent="0.4">
      <c r="A33" s="10">
        <v>2025</v>
      </c>
      <c r="B33">
        <f>'Figure Data'!B79</f>
        <v>0.72599999999999998</v>
      </c>
      <c r="C33">
        <f>'Figure Data'!C79</f>
        <v>0.93300000000000005</v>
      </c>
      <c r="D33">
        <f>'Figure Data'!D79</f>
        <v>0</v>
      </c>
      <c r="E33">
        <f>'Figure Data'!E79</f>
        <v>0</v>
      </c>
      <c r="F33">
        <f>'Figure Data'!F79</f>
        <v>0</v>
      </c>
      <c r="H33" s="10">
        <v>2025</v>
      </c>
      <c r="I33">
        <f t="shared" si="7"/>
        <v>2.7816091954022988</v>
      </c>
      <c r="J33">
        <f t="shared" si="4"/>
        <v>3.5747126436781609</v>
      </c>
      <c r="K33">
        <f t="shared" si="4"/>
        <v>0</v>
      </c>
      <c r="L33">
        <f t="shared" si="4"/>
        <v>0</v>
      </c>
      <c r="M33">
        <f t="shared" si="4"/>
        <v>0</v>
      </c>
      <c r="O33" s="10">
        <v>2025</v>
      </c>
      <c r="P33" t="str">
        <f t="shared" si="8"/>
        <v>B_S</v>
      </c>
      <c r="Q33" t="str">
        <f t="shared" si="5"/>
        <v>B_S</v>
      </c>
      <c r="R33" t="str">
        <f t="shared" si="5"/>
        <v/>
      </c>
      <c r="S33" t="str">
        <f t="shared" si="5"/>
        <v/>
      </c>
      <c r="T33" t="str">
        <f t="shared" si="5"/>
        <v/>
      </c>
      <c r="V33" s="10">
        <v>2025</v>
      </c>
      <c r="W33" s="38" t="str">
        <f t="shared" si="9"/>
        <v>PV_S:B_S</v>
      </c>
      <c r="X33" s="47" t="str">
        <f t="shared" si="9"/>
        <v>PV_S:B_S</v>
      </c>
      <c r="Y33" s="37" t="str">
        <f t="shared" si="9"/>
        <v>PV_M</v>
      </c>
      <c r="Z33" s="37" t="str">
        <f t="shared" si="9"/>
        <v>PV_M</v>
      </c>
      <c r="AA33" s="37" t="str">
        <f t="shared" si="9"/>
        <v>PV_M</v>
      </c>
    </row>
    <row r="34" spans="1:27" x14ac:dyDescent="0.4">
      <c r="A34" s="10">
        <v>2026</v>
      </c>
      <c r="B34">
        <f>'Figure Data'!B80</f>
        <v>1.524</v>
      </c>
      <c r="C34">
        <f>'Figure Data'!C80</f>
        <v>1.34</v>
      </c>
      <c r="D34">
        <f>'Figure Data'!D80</f>
        <v>0</v>
      </c>
      <c r="E34">
        <f>'Figure Data'!E80</f>
        <v>0</v>
      </c>
      <c r="F34">
        <f>'Figure Data'!F80</f>
        <v>0</v>
      </c>
      <c r="H34" s="10">
        <v>2026</v>
      </c>
      <c r="I34">
        <f t="shared" si="7"/>
        <v>5.8390804597701154</v>
      </c>
      <c r="J34">
        <f t="shared" si="4"/>
        <v>5.1340996168582373</v>
      </c>
      <c r="K34">
        <f t="shared" si="4"/>
        <v>0</v>
      </c>
      <c r="L34">
        <f t="shared" si="4"/>
        <v>0</v>
      </c>
      <c r="M34">
        <f t="shared" si="4"/>
        <v>0</v>
      </c>
      <c r="O34" s="10">
        <v>2026</v>
      </c>
      <c r="P34" t="str">
        <f t="shared" si="8"/>
        <v>B_S</v>
      </c>
      <c r="Q34" t="str">
        <f t="shared" si="5"/>
        <v>B_S</v>
      </c>
      <c r="R34" t="str">
        <f t="shared" si="5"/>
        <v/>
      </c>
      <c r="S34" t="str">
        <f t="shared" si="5"/>
        <v/>
      </c>
      <c r="T34" t="str">
        <f t="shared" si="5"/>
        <v/>
      </c>
      <c r="V34" s="10">
        <v>2026</v>
      </c>
      <c r="W34" s="38" t="str">
        <f t="shared" si="9"/>
        <v>PV_S:B_S</v>
      </c>
      <c r="X34" s="41" t="str">
        <f t="shared" si="9"/>
        <v>PV_M:B_S</v>
      </c>
      <c r="Y34" s="37" t="str">
        <f t="shared" si="9"/>
        <v>PV_M</v>
      </c>
      <c r="Z34" s="37" t="str">
        <f t="shared" si="9"/>
        <v>PV_M</v>
      </c>
      <c r="AA34" s="37" t="str">
        <f t="shared" si="9"/>
        <v>PV_M</v>
      </c>
    </row>
    <row r="35" spans="1:27" x14ac:dyDescent="0.4">
      <c r="A35" s="10">
        <v>2027</v>
      </c>
      <c r="B35">
        <f>'Figure Data'!B81</f>
        <v>2.137</v>
      </c>
      <c r="C35">
        <f>'Figure Data'!C81</f>
        <v>1.5509999999999999</v>
      </c>
      <c r="D35">
        <f>'Figure Data'!D81</f>
        <v>0</v>
      </c>
      <c r="E35">
        <f>'Figure Data'!E81</f>
        <v>0</v>
      </c>
      <c r="F35">
        <f>'Figure Data'!F81</f>
        <v>0</v>
      </c>
      <c r="H35" s="10">
        <v>2027</v>
      </c>
      <c r="I35">
        <f t="shared" si="7"/>
        <v>8.1877394636015328</v>
      </c>
      <c r="J35">
        <f t="shared" si="4"/>
        <v>5.9425287356321839</v>
      </c>
      <c r="K35">
        <f t="shared" si="4"/>
        <v>0</v>
      </c>
      <c r="L35">
        <f t="shared" si="4"/>
        <v>0</v>
      </c>
      <c r="M35">
        <f t="shared" si="4"/>
        <v>0</v>
      </c>
      <c r="O35" s="10">
        <v>2027</v>
      </c>
      <c r="P35" t="str">
        <f t="shared" si="8"/>
        <v>B_S</v>
      </c>
      <c r="Q35" t="str">
        <f t="shared" si="5"/>
        <v>B_S</v>
      </c>
      <c r="R35" t="str">
        <f t="shared" si="5"/>
        <v/>
      </c>
      <c r="S35" t="str">
        <f t="shared" si="5"/>
        <v/>
      </c>
      <c r="T35" t="str">
        <f t="shared" si="5"/>
        <v/>
      </c>
      <c r="V35" s="10">
        <v>2027</v>
      </c>
      <c r="W35" s="41" t="str">
        <f t="shared" si="9"/>
        <v>PV_M:B_S</v>
      </c>
      <c r="X35" s="46" t="str">
        <f t="shared" si="9"/>
        <v>PV_M:B_S</v>
      </c>
      <c r="Y35" s="37" t="str">
        <f t="shared" si="9"/>
        <v>PV_M</v>
      </c>
      <c r="Z35" s="37" t="str">
        <f t="shared" si="9"/>
        <v>PV_M</v>
      </c>
      <c r="AA35" s="37" t="str">
        <f t="shared" si="9"/>
        <v>PV_M</v>
      </c>
    </row>
    <row r="36" spans="1:27" x14ac:dyDescent="0.4">
      <c r="A36" s="10">
        <v>2028</v>
      </c>
      <c r="B36">
        <f>'Figure Data'!B82</f>
        <v>2.355</v>
      </c>
      <c r="C36">
        <f>'Figure Data'!C82</f>
        <v>1.6819999999999999</v>
      </c>
      <c r="D36">
        <f>'Figure Data'!D82</f>
        <v>7.0000000000000001E-3</v>
      </c>
      <c r="E36">
        <f>'Figure Data'!E82</f>
        <v>0</v>
      </c>
      <c r="F36">
        <f>'Figure Data'!F82</f>
        <v>0</v>
      </c>
      <c r="H36" s="10">
        <v>2028</v>
      </c>
      <c r="I36">
        <f t="shared" si="7"/>
        <v>9.0229885057471257</v>
      </c>
      <c r="J36">
        <f t="shared" si="4"/>
        <v>6.4444444444444446</v>
      </c>
      <c r="K36">
        <f t="shared" si="4"/>
        <v>2.681992337164751E-2</v>
      </c>
      <c r="L36">
        <f t="shared" si="4"/>
        <v>0</v>
      </c>
      <c r="M36">
        <f t="shared" si="4"/>
        <v>0</v>
      </c>
      <c r="O36" s="10">
        <v>2028</v>
      </c>
      <c r="P36" t="str">
        <f t="shared" si="8"/>
        <v>B_S</v>
      </c>
      <c r="Q36" t="str">
        <f t="shared" si="5"/>
        <v>B_S</v>
      </c>
      <c r="R36" t="str">
        <f t="shared" si="5"/>
        <v/>
      </c>
      <c r="S36" t="str">
        <f t="shared" si="5"/>
        <v/>
      </c>
      <c r="T36" t="str">
        <f t="shared" si="5"/>
        <v/>
      </c>
      <c r="V36" s="10">
        <v>2028</v>
      </c>
      <c r="W36" s="41" t="str">
        <f t="shared" si="9"/>
        <v>PV_M:B_S</v>
      </c>
      <c r="X36" s="41" t="str">
        <f t="shared" si="9"/>
        <v>PV_M:B_S</v>
      </c>
      <c r="Y36" s="37" t="str">
        <f t="shared" si="9"/>
        <v>PV_M</v>
      </c>
      <c r="Z36" s="37" t="str">
        <f t="shared" si="9"/>
        <v>PV_M</v>
      </c>
      <c r="AA36" s="37" t="str">
        <f t="shared" si="9"/>
        <v>PV_M</v>
      </c>
    </row>
    <row r="37" spans="1:27" x14ac:dyDescent="0.4">
      <c r="A37" s="10">
        <v>2029</v>
      </c>
      <c r="B37">
        <f>'Figure Data'!B83</f>
        <v>2.6389999999999998</v>
      </c>
      <c r="C37">
        <f>'Figure Data'!C83</f>
        <v>2.0939999999999999</v>
      </c>
      <c r="D37">
        <f>'Figure Data'!D83</f>
        <v>8.8999999999999996E-2</v>
      </c>
      <c r="E37">
        <f>'Figure Data'!E83</f>
        <v>0</v>
      </c>
      <c r="F37">
        <f>'Figure Data'!F83</f>
        <v>0</v>
      </c>
      <c r="H37" s="10">
        <v>2029</v>
      </c>
      <c r="I37">
        <f t="shared" si="7"/>
        <v>10.111111111111111</v>
      </c>
      <c r="J37">
        <f t="shared" si="4"/>
        <v>8.0229885057471257</v>
      </c>
      <c r="K37">
        <f t="shared" si="4"/>
        <v>0.34099616858237547</v>
      </c>
      <c r="L37">
        <f t="shared" si="4"/>
        <v>0</v>
      </c>
      <c r="M37">
        <f t="shared" si="4"/>
        <v>0</v>
      </c>
      <c r="O37" s="10">
        <v>2029</v>
      </c>
      <c r="P37" t="str">
        <f t="shared" si="8"/>
        <v>B_M</v>
      </c>
      <c r="Q37" t="str">
        <f t="shared" si="5"/>
        <v>B_S</v>
      </c>
      <c r="R37" t="str">
        <f t="shared" si="5"/>
        <v/>
      </c>
      <c r="S37" t="str">
        <f t="shared" si="5"/>
        <v/>
      </c>
      <c r="T37" t="str">
        <f t="shared" si="5"/>
        <v/>
      </c>
      <c r="V37" s="10">
        <v>2029</v>
      </c>
      <c r="W37" s="42" t="str">
        <f t="shared" si="9"/>
        <v>PV_M:B_M</v>
      </c>
      <c r="X37" s="41" t="str">
        <f t="shared" si="9"/>
        <v>PV_M:B_S</v>
      </c>
      <c r="Y37" s="37" t="str">
        <f t="shared" si="9"/>
        <v>PV_M</v>
      </c>
      <c r="Z37" s="37" t="str">
        <f t="shared" si="9"/>
        <v>PV_M</v>
      </c>
      <c r="AA37" s="37" t="str">
        <f t="shared" si="9"/>
        <v>PV_M</v>
      </c>
    </row>
    <row r="38" spans="1:27" x14ac:dyDescent="0.4">
      <c r="A38" s="10">
        <v>2030</v>
      </c>
      <c r="B38">
        <f>'Figure Data'!B84</f>
        <v>3.3820000000000001</v>
      </c>
      <c r="C38">
        <f>'Figure Data'!C84</f>
        <v>3.1739999999999999</v>
      </c>
      <c r="D38">
        <f>'Figure Data'!D84</f>
        <v>0.84699999999999998</v>
      </c>
      <c r="E38">
        <f>'Figure Data'!E84</f>
        <v>2.1000000000000001E-2</v>
      </c>
      <c r="F38">
        <f>'Figure Data'!F84</f>
        <v>2.1000000000000001E-2</v>
      </c>
      <c r="H38" s="10">
        <v>2030</v>
      </c>
      <c r="I38">
        <f t="shared" si="7"/>
        <v>12.957854406130268</v>
      </c>
      <c r="J38">
        <f t="shared" si="4"/>
        <v>12.160919540229884</v>
      </c>
      <c r="K38">
        <f t="shared" si="4"/>
        <v>3.2452107279693485</v>
      </c>
      <c r="L38">
        <f t="shared" si="4"/>
        <v>8.0459770114942528E-2</v>
      </c>
      <c r="M38">
        <f t="shared" si="4"/>
        <v>8.0459770114942528E-2</v>
      </c>
      <c r="O38" s="10">
        <v>2030</v>
      </c>
      <c r="P38" t="str">
        <f t="shared" si="8"/>
        <v>B_M</v>
      </c>
      <c r="Q38" t="str">
        <f t="shared" si="5"/>
        <v>B_M</v>
      </c>
      <c r="R38" t="str">
        <f t="shared" si="5"/>
        <v>B_S</v>
      </c>
      <c r="S38" t="str">
        <f t="shared" si="5"/>
        <v/>
      </c>
      <c r="T38" t="str">
        <f t="shared" si="5"/>
        <v/>
      </c>
      <c r="V38" s="10">
        <v>2030</v>
      </c>
      <c r="W38" s="42" t="str">
        <f t="shared" si="9"/>
        <v>PV_M:B_M</v>
      </c>
      <c r="X38" s="45" t="str">
        <f t="shared" si="9"/>
        <v>PV_M:B_M</v>
      </c>
      <c r="Y38" s="41" t="str">
        <f t="shared" si="9"/>
        <v>PV_M:B_S</v>
      </c>
      <c r="Z38" s="37" t="str">
        <f t="shared" si="9"/>
        <v>PV_M</v>
      </c>
      <c r="AA38" s="37" t="str">
        <f t="shared" si="9"/>
        <v>PV_M</v>
      </c>
    </row>
    <row r="39" spans="1:27" x14ac:dyDescent="0.4">
      <c r="A39" s="10">
        <v>2031</v>
      </c>
      <c r="B39">
        <f>'Figure Data'!B85</f>
        <v>4.2249999999999996</v>
      </c>
      <c r="C39">
        <f>'Figure Data'!C85</f>
        <v>3.7210000000000001</v>
      </c>
      <c r="D39">
        <f>'Figure Data'!D85</f>
        <v>2.4489999999999998</v>
      </c>
      <c r="E39">
        <f>'Figure Data'!E85</f>
        <v>0.05</v>
      </c>
      <c r="F39">
        <f>'Figure Data'!F85</f>
        <v>2.1000000000000001E-2</v>
      </c>
      <c r="H39" s="10">
        <v>2031</v>
      </c>
      <c r="I39">
        <f t="shared" si="7"/>
        <v>16.187739463601531</v>
      </c>
      <c r="J39">
        <f t="shared" si="4"/>
        <v>14.256704980842912</v>
      </c>
      <c r="K39">
        <f t="shared" si="4"/>
        <v>9.3831417624521052</v>
      </c>
      <c r="L39">
        <f t="shared" si="4"/>
        <v>0.19157088122605365</v>
      </c>
      <c r="M39">
        <f t="shared" si="4"/>
        <v>8.0459770114942528E-2</v>
      </c>
      <c r="O39" s="10">
        <v>2031</v>
      </c>
      <c r="P39" t="str">
        <f t="shared" si="8"/>
        <v>B_M</v>
      </c>
      <c r="Q39" t="str">
        <f t="shared" si="5"/>
        <v>B_M</v>
      </c>
      <c r="R39" t="str">
        <f t="shared" si="5"/>
        <v>B_S</v>
      </c>
      <c r="S39" t="str">
        <f t="shared" si="5"/>
        <v/>
      </c>
      <c r="T39" t="str">
        <f t="shared" si="5"/>
        <v/>
      </c>
      <c r="V39" s="10">
        <v>2031</v>
      </c>
      <c r="W39" s="42" t="str">
        <f t="shared" si="9"/>
        <v>PV_M:B_M</v>
      </c>
      <c r="X39" s="42" t="str">
        <f t="shared" si="9"/>
        <v>PV_M:B_M</v>
      </c>
      <c r="Y39" s="41" t="str">
        <f t="shared" si="9"/>
        <v>PV_M:B_S</v>
      </c>
      <c r="Z39" s="37" t="str">
        <f t="shared" si="9"/>
        <v>PV_M</v>
      </c>
      <c r="AA39" s="37" t="str">
        <f t="shared" si="9"/>
        <v>PV_M</v>
      </c>
    </row>
    <row r="40" spans="1:27" x14ac:dyDescent="0.4">
      <c r="A40" s="10">
        <v>2032</v>
      </c>
      <c r="B40">
        <f>'Figure Data'!B86</f>
        <v>4.9089999999999998</v>
      </c>
      <c r="C40">
        <f>'Figure Data'!C86</f>
        <v>4.069</v>
      </c>
      <c r="D40">
        <f>'Figure Data'!D86</f>
        <v>2.536</v>
      </c>
      <c r="E40">
        <f>'Figure Data'!E86</f>
        <v>0.14899999999999999</v>
      </c>
      <c r="F40">
        <f>'Figure Data'!F86</f>
        <v>7.9000000000000001E-2</v>
      </c>
      <c r="H40" s="10">
        <v>2032</v>
      </c>
      <c r="I40">
        <f t="shared" si="7"/>
        <v>18.808429118773947</v>
      </c>
      <c r="J40">
        <f t="shared" si="4"/>
        <v>15.590038314176244</v>
      </c>
      <c r="K40">
        <f t="shared" si="4"/>
        <v>9.7164750957854409</v>
      </c>
      <c r="L40">
        <f t="shared" si="4"/>
        <v>0.57088122605363989</v>
      </c>
      <c r="M40">
        <f t="shared" si="4"/>
        <v>0.30268199233716475</v>
      </c>
      <c r="O40" s="10">
        <v>2032</v>
      </c>
      <c r="P40" t="str">
        <f t="shared" si="8"/>
        <v>B_M</v>
      </c>
      <c r="Q40" t="str">
        <f t="shared" si="5"/>
        <v>B_M</v>
      </c>
      <c r="R40" t="str">
        <f t="shared" si="5"/>
        <v>B_S</v>
      </c>
      <c r="S40" t="str">
        <f t="shared" si="5"/>
        <v>B_S</v>
      </c>
      <c r="T40" t="str">
        <f t="shared" si="5"/>
        <v/>
      </c>
      <c r="V40" s="10">
        <v>2032</v>
      </c>
      <c r="W40" s="42" t="str">
        <f t="shared" si="9"/>
        <v>PV_M:B_M</v>
      </c>
      <c r="X40" s="42" t="str">
        <f t="shared" si="9"/>
        <v>PV_M:B_M</v>
      </c>
      <c r="Y40" s="41" t="str">
        <f t="shared" si="9"/>
        <v>PV_M:B_S</v>
      </c>
      <c r="Z40" s="41" t="str">
        <f t="shared" si="9"/>
        <v>PV_M:B_S</v>
      </c>
      <c r="AA40" s="37" t="str">
        <f t="shared" si="9"/>
        <v>PV_M</v>
      </c>
    </row>
    <row r="41" spans="1:27" x14ac:dyDescent="0.4">
      <c r="A41" s="10">
        <v>2033</v>
      </c>
      <c r="B41">
        <f>'Figure Data'!B87</f>
        <v>5.5019999999999998</v>
      </c>
      <c r="C41">
        <f>'Figure Data'!C87</f>
        <v>4.6669999999999998</v>
      </c>
      <c r="D41">
        <f>'Figure Data'!D87</f>
        <v>2.6909999999999998</v>
      </c>
      <c r="E41">
        <f>'Figure Data'!E87</f>
        <v>0.32400000000000001</v>
      </c>
      <c r="F41">
        <f>'Figure Data'!F87</f>
        <v>0.155</v>
      </c>
      <c r="H41" s="10">
        <v>2033</v>
      </c>
      <c r="I41">
        <f t="shared" si="7"/>
        <v>21.080459770114942</v>
      </c>
      <c r="J41">
        <f t="shared" si="4"/>
        <v>17.881226053639846</v>
      </c>
      <c r="K41">
        <f t="shared" si="4"/>
        <v>10.310344827586206</v>
      </c>
      <c r="L41">
        <f t="shared" si="4"/>
        <v>1.2413793103448276</v>
      </c>
      <c r="M41">
        <f t="shared" si="4"/>
        <v>0.5938697318007663</v>
      </c>
      <c r="O41" s="10">
        <v>2033</v>
      </c>
      <c r="P41" t="str">
        <f t="shared" si="8"/>
        <v>B_L</v>
      </c>
      <c r="Q41" t="str">
        <f t="shared" si="5"/>
        <v>B_M</v>
      </c>
      <c r="R41" t="str">
        <f t="shared" si="5"/>
        <v>B_M</v>
      </c>
      <c r="S41" t="str">
        <f t="shared" si="5"/>
        <v>B_S</v>
      </c>
      <c r="T41" t="str">
        <f t="shared" si="5"/>
        <v>B_S</v>
      </c>
      <c r="V41" s="10">
        <v>2033</v>
      </c>
      <c r="W41" s="39" t="str">
        <f t="shared" si="9"/>
        <v>PV_M:B_L</v>
      </c>
      <c r="X41" s="42" t="str">
        <f t="shared" si="9"/>
        <v>PV_M:B_M</v>
      </c>
      <c r="Y41" s="42" t="str">
        <f t="shared" si="9"/>
        <v>PV_M:B_M</v>
      </c>
      <c r="Z41" s="41" t="str">
        <f t="shared" si="9"/>
        <v>PV_M:B_S</v>
      </c>
      <c r="AA41" s="41" t="str">
        <f t="shared" si="9"/>
        <v>PV_M:B_S</v>
      </c>
    </row>
    <row r="42" spans="1:27" x14ac:dyDescent="0.4">
      <c r="A42" s="10">
        <v>2034</v>
      </c>
      <c r="B42">
        <f>'Figure Data'!B88</f>
        <v>6.415</v>
      </c>
      <c r="C42">
        <f>'Figure Data'!C88</f>
        <v>5.96</v>
      </c>
      <c r="D42">
        <f>'Figure Data'!D88</f>
        <v>3.1269999999999998</v>
      </c>
      <c r="E42">
        <f>'Figure Data'!E88</f>
        <v>0.51</v>
      </c>
      <c r="F42">
        <f>'Figure Data'!F88</f>
        <v>0.19</v>
      </c>
      <c r="H42" s="10">
        <v>2034</v>
      </c>
      <c r="I42">
        <f t="shared" si="7"/>
        <v>24.578544061302683</v>
      </c>
      <c r="J42">
        <f t="shared" si="4"/>
        <v>22.835249042145595</v>
      </c>
      <c r="K42">
        <f t="shared" si="4"/>
        <v>11.980842911877394</v>
      </c>
      <c r="L42">
        <f t="shared" si="4"/>
        <v>1.954022988505747</v>
      </c>
      <c r="M42">
        <f t="shared" si="4"/>
        <v>0.72796934865900387</v>
      </c>
      <c r="O42" s="10">
        <v>2034</v>
      </c>
      <c r="P42" t="str">
        <f t="shared" si="8"/>
        <v>B_L</v>
      </c>
      <c r="Q42" t="str">
        <f t="shared" si="5"/>
        <v>B_L</v>
      </c>
      <c r="R42" t="str">
        <f t="shared" si="5"/>
        <v>B_M</v>
      </c>
      <c r="S42" t="str">
        <f t="shared" si="5"/>
        <v>B_S</v>
      </c>
      <c r="T42" t="str">
        <f t="shared" si="5"/>
        <v>B_S</v>
      </c>
      <c r="V42" s="10">
        <v>2034</v>
      </c>
      <c r="W42" s="39" t="str">
        <f t="shared" si="9"/>
        <v>PV_M:B_L</v>
      </c>
      <c r="X42" s="39" t="str">
        <f t="shared" si="9"/>
        <v>PV_M:B_L</v>
      </c>
      <c r="Y42" s="42" t="str">
        <f t="shared" si="9"/>
        <v>PV_M:B_M</v>
      </c>
      <c r="Z42" s="41" t="str">
        <f t="shared" si="9"/>
        <v>PV_M:B_S</v>
      </c>
      <c r="AA42" s="41" t="str">
        <f t="shared" si="9"/>
        <v>PV_M:B_S</v>
      </c>
    </row>
    <row r="43" spans="1:27" x14ac:dyDescent="0.4">
      <c r="A43" s="10">
        <v>2035</v>
      </c>
      <c r="B43">
        <f>'Figure Data'!B89</f>
        <v>6.851</v>
      </c>
      <c r="C43">
        <f>'Figure Data'!C89</f>
        <v>5.83</v>
      </c>
      <c r="D43">
        <f>'Figure Data'!D89</f>
        <v>4.0030000000000001</v>
      </c>
      <c r="E43">
        <f>'Figure Data'!E89</f>
        <v>0.91600000000000004</v>
      </c>
      <c r="F43">
        <f>'Figure Data'!F89</f>
        <v>0.434</v>
      </c>
      <c r="H43" s="10">
        <v>2035</v>
      </c>
      <c r="I43">
        <f t="shared" si="7"/>
        <v>26.249042145593869</v>
      </c>
      <c r="J43">
        <f t="shared" si="4"/>
        <v>22.337164750957854</v>
      </c>
      <c r="K43">
        <f t="shared" si="4"/>
        <v>15.337164750957855</v>
      </c>
      <c r="L43">
        <f t="shared" si="4"/>
        <v>3.5095785440613025</v>
      </c>
      <c r="M43">
        <f t="shared" si="4"/>
        <v>1.6628352490421454</v>
      </c>
      <c r="O43" s="10">
        <v>2035</v>
      </c>
      <c r="P43" t="str">
        <f t="shared" si="8"/>
        <v>B_L</v>
      </c>
      <c r="Q43" t="str">
        <f t="shared" si="5"/>
        <v>B_L</v>
      </c>
      <c r="R43" t="str">
        <f t="shared" si="5"/>
        <v>B_M</v>
      </c>
      <c r="S43" t="str">
        <f t="shared" si="5"/>
        <v>B_S</v>
      </c>
      <c r="T43" t="str">
        <f t="shared" si="5"/>
        <v>B_S</v>
      </c>
      <c r="V43" s="10">
        <v>2035</v>
      </c>
      <c r="W43" s="39" t="str">
        <f t="shared" ref="W43:AA45" si="10">IF(AND(P20&lt;&gt;"",P43&lt;&gt;""),P20&amp;":"&amp;P43,IF(AND(P20&lt;&gt;"",P43=""),P20,""))</f>
        <v>PV_M:B_L</v>
      </c>
      <c r="X43" s="43" t="str">
        <f t="shared" si="10"/>
        <v>PV_M:B_L</v>
      </c>
      <c r="Y43" s="42" t="str">
        <f t="shared" si="10"/>
        <v>PV_M:B_M</v>
      </c>
      <c r="Z43" s="41" t="str">
        <f t="shared" si="10"/>
        <v>PV_M:B_S</v>
      </c>
      <c r="AA43" s="41" t="str">
        <f t="shared" si="10"/>
        <v>PV_M:B_S</v>
      </c>
    </row>
    <row r="44" spans="1:27" x14ac:dyDescent="0.4">
      <c r="A44" s="10">
        <v>2036</v>
      </c>
      <c r="B44">
        <f>'Figure Data'!B90</f>
        <v>6.8739999999999997</v>
      </c>
      <c r="C44">
        <f>'Figure Data'!C90</f>
        <v>5.9029999999999996</v>
      </c>
      <c r="D44">
        <f>'Figure Data'!D90</f>
        <v>5.5579999999999998</v>
      </c>
      <c r="E44">
        <f>'Figure Data'!E90</f>
        <v>1.458</v>
      </c>
      <c r="F44">
        <f>'Figure Data'!F90</f>
        <v>0.627</v>
      </c>
      <c r="H44" s="10">
        <v>2036</v>
      </c>
      <c r="I44">
        <f t="shared" si="7"/>
        <v>26.337164750957854</v>
      </c>
      <c r="J44">
        <f t="shared" si="4"/>
        <v>22.616858237547891</v>
      </c>
      <c r="K44">
        <f t="shared" si="4"/>
        <v>21.295019157088124</v>
      </c>
      <c r="L44">
        <f t="shared" si="4"/>
        <v>5.5862068965517242</v>
      </c>
      <c r="M44">
        <f t="shared" si="4"/>
        <v>2.4022988505747129</v>
      </c>
      <c r="O44" s="10">
        <v>2036</v>
      </c>
      <c r="P44" t="str">
        <f t="shared" si="8"/>
        <v>B_L</v>
      </c>
      <c r="Q44" t="str">
        <f t="shared" si="5"/>
        <v>B_L</v>
      </c>
      <c r="R44" t="str">
        <f t="shared" si="5"/>
        <v>B_L</v>
      </c>
      <c r="S44" t="str">
        <f t="shared" si="5"/>
        <v>B_S</v>
      </c>
      <c r="T44" t="str">
        <f t="shared" si="5"/>
        <v>B_S</v>
      </c>
      <c r="V44" s="10">
        <v>2036</v>
      </c>
      <c r="W44" s="40" t="str">
        <f t="shared" si="10"/>
        <v>PV_L:B_L</v>
      </c>
      <c r="X44" s="39" t="str">
        <f t="shared" si="10"/>
        <v>PV_M:B_L</v>
      </c>
      <c r="Y44" s="40" t="str">
        <f t="shared" si="10"/>
        <v>PV_L:B_L</v>
      </c>
      <c r="Z44" s="41" t="str">
        <f t="shared" si="10"/>
        <v>PV_M:B_S</v>
      </c>
      <c r="AA44" s="41" t="str">
        <f t="shared" si="10"/>
        <v>PV_M:B_S</v>
      </c>
    </row>
    <row r="45" spans="1:27" x14ac:dyDescent="0.4">
      <c r="A45" s="10">
        <v>2037</v>
      </c>
      <c r="B45">
        <f>'Figure Data'!B91</f>
        <v>7.0949999999999998</v>
      </c>
      <c r="C45">
        <f>'Figure Data'!C91</f>
        <v>6.51</v>
      </c>
      <c r="D45">
        <f>'Figure Data'!D91</f>
        <v>6.18</v>
      </c>
      <c r="E45">
        <f>'Figure Data'!E91</f>
        <v>1.95</v>
      </c>
      <c r="F45">
        <f>'Figure Data'!F91</f>
        <v>0.82299999999999995</v>
      </c>
      <c r="H45" s="10">
        <v>2037</v>
      </c>
      <c r="I45">
        <f t="shared" si="7"/>
        <v>27.183908045977009</v>
      </c>
      <c r="J45">
        <f t="shared" si="4"/>
        <v>24.942528735632184</v>
      </c>
      <c r="K45">
        <f t="shared" si="4"/>
        <v>23.678160919540229</v>
      </c>
      <c r="L45">
        <f t="shared" si="4"/>
        <v>7.4712643678160919</v>
      </c>
      <c r="M45">
        <f t="shared" si="4"/>
        <v>3.1532567049808429</v>
      </c>
      <c r="O45" s="10">
        <v>2037</v>
      </c>
      <c r="P45" t="str">
        <f t="shared" si="8"/>
        <v>B_L</v>
      </c>
      <c r="Q45" t="str">
        <f t="shared" si="5"/>
        <v>B_L</v>
      </c>
      <c r="R45" t="str">
        <f t="shared" si="5"/>
        <v>B_L</v>
      </c>
      <c r="S45" t="str">
        <f t="shared" si="5"/>
        <v>B_S</v>
      </c>
      <c r="T45" t="str">
        <f t="shared" si="5"/>
        <v>B_S</v>
      </c>
      <c r="V45" s="10">
        <v>2037</v>
      </c>
      <c r="W45" s="40" t="str">
        <f t="shared" si="10"/>
        <v>PV_L:B_L</v>
      </c>
      <c r="X45" s="44" t="str">
        <f t="shared" si="10"/>
        <v>PV_L:B_L</v>
      </c>
      <c r="Y45" s="40" t="str">
        <f t="shared" si="10"/>
        <v>PV_L:B_L</v>
      </c>
      <c r="Z45" s="41" t="str">
        <f t="shared" si="10"/>
        <v>PV_M:B_S</v>
      </c>
      <c r="AA45" s="41" t="str">
        <f t="shared" si="10"/>
        <v>PV_M:B_S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DCFA7-9DE6-4D68-A8DF-041792A46D94}">
  <dimension ref="A1:Q1"/>
  <sheetViews>
    <sheetView topLeftCell="A10" workbookViewId="0">
      <selection activeCell="Q15" sqref="Q15"/>
    </sheetView>
  </sheetViews>
  <sheetFormatPr defaultRowHeight="14.6" x14ac:dyDescent="0.4"/>
  <sheetData>
    <row r="1" spans="1:17" s="16" customFormat="1" ht="46.3" x14ac:dyDescent="1.2">
      <c r="A1" s="16" t="s">
        <v>11</v>
      </c>
      <c r="F1" s="16" t="s">
        <v>12</v>
      </c>
      <c r="K1" s="16" t="s">
        <v>13</v>
      </c>
      <c r="Q1" s="16" t="s">
        <v>28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929DC-0FB3-4939-B2B3-3C08FA4F968A}">
  <dimension ref="A1:N160"/>
  <sheetViews>
    <sheetView topLeftCell="A82" workbookViewId="0">
      <selection activeCell="J4" sqref="J4"/>
    </sheetView>
  </sheetViews>
  <sheetFormatPr defaultRowHeight="14.6" x14ac:dyDescent="0.4"/>
  <cols>
    <col min="1" max="1" width="12.15234375" style="10" customWidth="1"/>
    <col min="8" max="8" width="9.15234375" style="10"/>
  </cols>
  <sheetData>
    <row r="1" spans="1:14" s="28" customFormat="1" ht="35.6" x14ac:dyDescent="0.9">
      <c r="A1" s="31" t="s">
        <v>22</v>
      </c>
      <c r="B1" s="31"/>
      <c r="C1" s="31"/>
      <c r="D1" s="31"/>
      <c r="E1" s="31"/>
      <c r="F1" s="31"/>
      <c r="H1" s="17" t="s">
        <v>27</v>
      </c>
      <c r="J1" s="17"/>
      <c r="K1" s="17"/>
      <c r="L1" s="17"/>
      <c r="M1" s="17"/>
      <c r="N1" s="17"/>
    </row>
    <row r="2" spans="1:14" ht="97.3" x14ac:dyDescent="0.4">
      <c r="A2" s="18" t="s">
        <v>0</v>
      </c>
      <c r="B2" s="19" t="s">
        <v>14</v>
      </c>
      <c r="C2" s="20" t="s">
        <v>15</v>
      </c>
      <c r="D2" s="21" t="s">
        <v>16</v>
      </c>
      <c r="E2" s="21" t="s">
        <v>17</v>
      </c>
      <c r="F2" s="21" t="s">
        <v>18</v>
      </c>
      <c r="H2" s="21" t="s">
        <v>7</v>
      </c>
      <c r="I2" s="18" t="s">
        <v>0</v>
      </c>
      <c r="J2" s="19" t="s">
        <v>14</v>
      </c>
      <c r="K2" s="20" t="s">
        <v>15</v>
      </c>
      <c r="L2" s="21" t="s">
        <v>16</v>
      </c>
      <c r="M2" s="21" t="s">
        <v>17</v>
      </c>
      <c r="N2" s="21" t="s">
        <v>18</v>
      </c>
    </row>
    <row r="3" spans="1:14" x14ac:dyDescent="0.4">
      <c r="A3" s="10">
        <v>2018</v>
      </c>
      <c r="B3">
        <f>'Scenario Data'!C3</f>
        <v>1222.95897820905</v>
      </c>
      <c r="C3">
        <f>'Scenario Data'!C27</f>
        <v>1085.9752609347499</v>
      </c>
      <c r="D3">
        <f>'Scenario Data'!C51</f>
        <v>937.29424647917494</v>
      </c>
      <c r="E3">
        <f>'Scenario Data'!C75</f>
        <v>925.59612512230399</v>
      </c>
      <c r="F3">
        <f>'Scenario Data'!C99</f>
        <v>922.134051051543</v>
      </c>
      <c r="H3" s="28">
        <v>1466.1483350000001</v>
      </c>
      <c r="I3" s="10">
        <v>2018</v>
      </c>
      <c r="J3" s="4">
        <f t="shared" ref="J3:J22" si="0">B3/$H3</f>
        <v>0.83413045529874708</v>
      </c>
      <c r="K3" s="4">
        <f t="shared" ref="K3:K22" si="1">C3/$H3</f>
        <v>0.74069944698654921</v>
      </c>
      <c r="L3" s="4">
        <f t="shared" ref="L3:L22" si="2">D3/$H3</f>
        <v>0.6392901892012004</v>
      </c>
      <c r="M3" s="4">
        <f t="shared" ref="M3:M22" si="3">E3/$H3</f>
        <v>0.63131137759147948</v>
      </c>
      <c r="N3" s="4">
        <f t="shared" ref="N3:N22" si="4">F3/$H3</f>
        <v>0.62895003802704785</v>
      </c>
    </row>
    <row r="4" spans="1:14" x14ac:dyDescent="0.4">
      <c r="A4" s="10">
        <v>2019</v>
      </c>
      <c r="B4">
        <f>'Scenario Data'!C4</f>
        <v>1174.6225779747101</v>
      </c>
      <c r="C4">
        <f>'Scenario Data'!C28</f>
        <v>1052.36564328905</v>
      </c>
      <c r="D4">
        <f>'Scenario Data'!C52</f>
        <v>922.21883612228601</v>
      </c>
      <c r="E4">
        <f>'Scenario Data'!C76</f>
        <v>917.34459612664</v>
      </c>
      <c r="F4">
        <f>'Scenario Data'!C100</f>
        <v>917.00989304292398</v>
      </c>
      <c r="H4" s="28">
        <v>1466.1483350000001</v>
      </c>
      <c r="I4" s="10">
        <v>2019</v>
      </c>
      <c r="J4" s="4">
        <f t="shared" si="0"/>
        <v>0.80116216752018476</v>
      </c>
      <c r="K4" s="4">
        <f t="shared" si="1"/>
        <v>0.7177756971562157</v>
      </c>
      <c r="L4" s="4">
        <f t="shared" si="2"/>
        <v>0.6290078664668578</v>
      </c>
      <c r="M4" s="4">
        <f t="shared" si="3"/>
        <v>0.62568334610333953</v>
      </c>
      <c r="N4" s="4">
        <f t="shared" si="4"/>
        <v>0.62545505877679419</v>
      </c>
    </row>
    <row r="5" spans="1:14" x14ac:dyDescent="0.4">
      <c r="A5" s="10">
        <v>2020</v>
      </c>
      <c r="B5">
        <f>'Scenario Data'!C5</f>
        <v>1151.2473529061101</v>
      </c>
      <c r="C5">
        <f>'Scenario Data'!C29</f>
        <v>1036.7419234542999</v>
      </c>
      <c r="D5">
        <f>'Scenario Data'!C53</f>
        <v>914.15806531263104</v>
      </c>
      <c r="E5">
        <f>'Scenario Data'!C77</f>
        <v>913.18492470061005</v>
      </c>
      <c r="F5">
        <f>'Scenario Data'!C101</f>
        <v>912.487795661365</v>
      </c>
      <c r="H5" s="28">
        <v>1466.1483350000001</v>
      </c>
      <c r="I5" s="10">
        <v>2020</v>
      </c>
      <c r="J5" s="4">
        <f t="shared" si="0"/>
        <v>0.7852188795795414</v>
      </c>
      <c r="K5" s="4">
        <f t="shared" si="1"/>
        <v>0.70711939488326048</v>
      </c>
      <c r="L5" s="4">
        <f t="shared" si="2"/>
        <v>0.62350994335960619</v>
      </c>
      <c r="M5" s="4">
        <f t="shared" si="3"/>
        <v>0.62284620382603373</v>
      </c>
      <c r="N5" s="4">
        <f t="shared" si="4"/>
        <v>0.62237072053242481</v>
      </c>
    </row>
    <row r="6" spans="1:14" x14ac:dyDescent="0.4">
      <c r="A6" s="10">
        <v>2021</v>
      </c>
      <c r="B6">
        <f>'Scenario Data'!C6</f>
        <v>1143.45017752831</v>
      </c>
      <c r="C6">
        <f>'Scenario Data'!C30</f>
        <v>1032.6219111532901</v>
      </c>
      <c r="D6">
        <f>'Scenario Data'!C54</f>
        <v>913.34242172977804</v>
      </c>
      <c r="E6">
        <f>'Scenario Data'!C78</f>
        <v>912.99479066567994</v>
      </c>
      <c r="F6">
        <f>'Scenario Data'!C102</f>
        <v>913.02676209560695</v>
      </c>
      <c r="H6" s="28">
        <v>1466.1483350000001</v>
      </c>
      <c r="I6" s="10">
        <v>2021</v>
      </c>
      <c r="J6" s="4">
        <f t="shared" si="0"/>
        <v>0.77990074416877464</v>
      </c>
      <c r="K6" s="4">
        <f t="shared" si="1"/>
        <v>0.70430930247810841</v>
      </c>
      <c r="L6" s="4">
        <f t="shared" si="2"/>
        <v>0.62295362612799887</v>
      </c>
      <c r="M6" s="4">
        <f t="shared" si="3"/>
        <v>0.6227165211531478</v>
      </c>
      <c r="N6" s="4">
        <f t="shared" si="4"/>
        <v>0.62273832756192904</v>
      </c>
    </row>
    <row r="7" spans="1:14" x14ac:dyDescent="0.4">
      <c r="A7" s="10">
        <v>2022</v>
      </c>
      <c r="B7">
        <f>'Scenario Data'!C7</f>
        <v>1139.46897588873</v>
      </c>
      <c r="C7">
        <f>'Scenario Data'!C31</f>
        <v>1030.1003863342401</v>
      </c>
      <c r="D7">
        <f>'Scenario Data'!C55</f>
        <v>913.64392559282601</v>
      </c>
      <c r="E7">
        <f>'Scenario Data'!C79</f>
        <v>913.76401425656195</v>
      </c>
      <c r="F7">
        <f>'Scenario Data'!C103</f>
        <v>913.79631292537204</v>
      </c>
      <c r="H7" s="28">
        <v>1466.1483350000001</v>
      </c>
      <c r="I7" s="10">
        <v>2022</v>
      </c>
      <c r="J7" s="4">
        <f t="shared" si="0"/>
        <v>0.77718532885605329</v>
      </c>
      <c r="K7" s="4">
        <f t="shared" si="1"/>
        <v>0.70258947320923026</v>
      </c>
      <c r="L7" s="4">
        <f t="shared" si="2"/>
        <v>0.62315926961975909</v>
      </c>
      <c r="M7" s="4">
        <f t="shared" si="3"/>
        <v>0.62324117720091532</v>
      </c>
      <c r="N7" s="4">
        <f t="shared" si="4"/>
        <v>0.62326320680599623</v>
      </c>
    </row>
    <row r="8" spans="1:14" x14ac:dyDescent="0.4">
      <c r="A8" s="10">
        <v>2023</v>
      </c>
      <c r="B8">
        <f>'Scenario Data'!C8</f>
        <v>1140.3993641935399</v>
      </c>
      <c r="C8">
        <f>'Scenario Data'!C32</f>
        <v>1029.45958311457</v>
      </c>
      <c r="D8">
        <f>'Scenario Data'!C56</f>
        <v>914.41922134236597</v>
      </c>
      <c r="E8">
        <f>'Scenario Data'!C80</f>
        <v>914.54110375420896</v>
      </c>
      <c r="F8">
        <f>'Scenario Data'!C104</f>
        <v>914.57394746297996</v>
      </c>
      <c r="H8" s="28">
        <v>1466.1483350000001</v>
      </c>
      <c r="I8" s="10">
        <v>2023</v>
      </c>
      <c r="J8" s="4">
        <f t="shared" si="0"/>
        <v>0.77781990878401797</v>
      </c>
      <c r="K8" s="4">
        <f t="shared" si="1"/>
        <v>0.70215240746057928</v>
      </c>
      <c r="L8" s="4">
        <f t="shared" si="2"/>
        <v>0.62368806723936698</v>
      </c>
      <c r="M8" s="4">
        <f t="shared" si="3"/>
        <v>0.62377119826297034</v>
      </c>
      <c r="N8" s="4">
        <f t="shared" si="4"/>
        <v>0.62379359961758574</v>
      </c>
    </row>
    <row r="9" spans="1:14" x14ac:dyDescent="0.4">
      <c r="A9" s="10">
        <v>2024</v>
      </c>
      <c r="B9">
        <f>'Scenario Data'!C9</f>
        <v>1088.88225462689</v>
      </c>
      <c r="C9">
        <f>'Scenario Data'!C33</f>
        <v>969.41071182990402</v>
      </c>
      <c r="D9">
        <f>'Scenario Data'!C57</f>
        <v>915.20970134096297</v>
      </c>
      <c r="E9">
        <f>'Scenario Data'!C81</f>
        <v>915.33384863450601</v>
      </c>
      <c r="F9">
        <f>'Scenario Data'!C105</f>
        <v>915.36726104012905</v>
      </c>
      <c r="H9" s="28">
        <v>1466.1483350000001</v>
      </c>
      <c r="I9" s="10">
        <v>2024</v>
      </c>
      <c r="J9" s="4">
        <f t="shared" si="0"/>
        <v>0.74268218885702986</v>
      </c>
      <c r="K9" s="4">
        <f t="shared" si="1"/>
        <v>0.66119552073147081</v>
      </c>
      <c r="L9" s="4">
        <f t="shared" si="2"/>
        <v>0.62422722141614884</v>
      </c>
      <c r="M9" s="4">
        <f t="shared" si="3"/>
        <v>0.62431189722321379</v>
      </c>
      <c r="N9" s="4">
        <f t="shared" si="4"/>
        <v>0.62433468646276435</v>
      </c>
    </row>
    <row r="10" spans="1:14" x14ac:dyDescent="0.4">
      <c r="A10" s="10">
        <v>2025</v>
      </c>
      <c r="B10">
        <f>'Scenario Data'!C10</f>
        <v>878.81764000954001</v>
      </c>
      <c r="C10">
        <f>'Scenario Data'!C34</f>
        <v>721.58543232228601</v>
      </c>
      <c r="D10">
        <f>'Scenario Data'!C58</f>
        <v>916.01189588531895</v>
      </c>
      <c r="E10">
        <f>'Scenario Data'!C82</f>
        <v>916.13732186023196</v>
      </c>
      <c r="F10">
        <f>'Scenario Data'!C106</f>
        <v>916.17101490924904</v>
      </c>
      <c r="H10" s="28">
        <v>1466.1483350000001</v>
      </c>
      <c r="I10" s="10">
        <v>2025</v>
      </c>
      <c r="J10" s="4">
        <f t="shared" si="0"/>
        <v>0.59940568019643115</v>
      </c>
      <c r="K10" s="4">
        <f t="shared" si="1"/>
        <v>0.49216400216577399</v>
      </c>
      <c r="L10" s="4">
        <f t="shared" si="2"/>
        <v>0.62477436560695543</v>
      </c>
      <c r="M10" s="4">
        <f t="shared" si="3"/>
        <v>0.62485991355044712</v>
      </c>
      <c r="N10" s="4">
        <f t="shared" si="4"/>
        <v>0.6248828942054141</v>
      </c>
    </row>
    <row r="11" spans="1:14" x14ac:dyDescent="0.4">
      <c r="A11" s="10">
        <v>2026</v>
      </c>
      <c r="B11">
        <f>'Scenario Data'!C11</f>
        <v>637.523791869295</v>
      </c>
      <c r="C11">
        <f>'Scenario Data'!C35</f>
        <v>608.043805908889</v>
      </c>
      <c r="D11">
        <f>'Scenario Data'!C59</f>
        <v>916.82030806124601</v>
      </c>
      <c r="E11">
        <f>'Scenario Data'!C83</f>
        <v>916.94685787696994</v>
      </c>
      <c r="F11">
        <f>'Scenario Data'!C107</f>
        <v>916.98086397162899</v>
      </c>
      <c r="H11" s="28">
        <v>1466.1483350000001</v>
      </c>
      <c r="I11" s="10">
        <v>2026</v>
      </c>
      <c r="J11" s="4">
        <f t="shared" si="0"/>
        <v>0.43482898466020148</v>
      </c>
      <c r="K11" s="4">
        <f t="shared" si="1"/>
        <v>0.41472188822482886</v>
      </c>
      <c r="L11" s="4">
        <f t="shared" si="2"/>
        <v>0.62532575059074491</v>
      </c>
      <c r="M11" s="4">
        <f t="shared" si="3"/>
        <v>0.62541206506023139</v>
      </c>
      <c r="N11" s="4">
        <f t="shared" si="4"/>
        <v>0.62543525923086696</v>
      </c>
    </row>
    <row r="12" spans="1:14" x14ac:dyDescent="0.4">
      <c r="A12" s="10">
        <v>2027</v>
      </c>
      <c r="B12">
        <f>'Scenario Data'!C12</f>
        <v>476.87032242296198</v>
      </c>
      <c r="C12">
        <f>'Scenario Data'!C36</f>
        <v>559.23678600840196</v>
      </c>
      <c r="D12">
        <f>'Scenario Data'!C60</f>
        <v>917.63743060306297</v>
      </c>
      <c r="E12">
        <f>'Scenario Data'!C84</f>
        <v>917.76622094645404</v>
      </c>
      <c r="F12">
        <f>'Scenario Data'!C108</f>
        <v>917.80089217369596</v>
      </c>
      <c r="H12" s="28">
        <v>1466.1483350000001</v>
      </c>
      <c r="I12" s="10">
        <v>2027</v>
      </c>
      <c r="J12" s="4">
        <f t="shared" si="0"/>
        <v>0.32525380347886967</v>
      </c>
      <c r="K12" s="4">
        <f t="shared" si="1"/>
        <v>0.38143260996057532</v>
      </c>
      <c r="L12" s="4">
        <f t="shared" si="2"/>
        <v>0.62588307655996001</v>
      </c>
      <c r="M12" s="4">
        <f t="shared" si="3"/>
        <v>0.62597091920201509</v>
      </c>
      <c r="N12" s="4">
        <f t="shared" si="4"/>
        <v>0.62599456703246603</v>
      </c>
    </row>
    <row r="13" spans="1:14" x14ac:dyDescent="0.4">
      <c r="A13" s="10">
        <v>2028</v>
      </c>
      <c r="B13">
        <f>'Scenario Data'!C13</f>
        <v>437.80013340782398</v>
      </c>
      <c r="C13">
        <f>'Scenario Data'!C37</f>
        <v>539.26621459105502</v>
      </c>
      <c r="D13">
        <f>'Scenario Data'!C61</f>
        <v>916.62407082043399</v>
      </c>
      <c r="E13">
        <f>'Scenario Data'!C85</f>
        <v>918.598602900841</v>
      </c>
      <c r="F13">
        <f>'Scenario Data'!C109</f>
        <v>918.63368065633699</v>
      </c>
      <c r="H13" s="28">
        <v>1466.1483350000001</v>
      </c>
      <c r="I13" s="10">
        <v>2028</v>
      </c>
      <c r="J13" s="4">
        <f t="shared" si="0"/>
        <v>0.2986056205614584</v>
      </c>
      <c r="K13" s="4">
        <f t="shared" si="1"/>
        <v>0.36781149745742131</v>
      </c>
      <c r="L13" s="4">
        <f t="shared" si="2"/>
        <v>0.62519190516997314</v>
      </c>
      <c r="M13" s="4">
        <f t="shared" si="3"/>
        <v>0.62653865299437173</v>
      </c>
      <c r="N13" s="4">
        <f t="shared" si="4"/>
        <v>0.62656257810116933</v>
      </c>
    </row>
    <row r="14" spans="1:14" x14ac:dyDescent="0.4">
      <c r="A14" s="10">
        <v>2029</v>
      </c>
      <c r="B14">
        <f>'Scenario Data'!C14</f>
        <v>410.39022191051401</v>
      </c>
      <c r="C14">
        <f>'Scenario Data'!C38</f>
        <v>476.67810347666801</v>
      </c>
      <c r="D14">
        <f>'Scenario Data'!C62</f>
        <v>897.62480928593698</v>
      </c>
      <c r="E14">
        <f>'Scenario Data'!C86</f>
        <v>919.445065148411</v>
      </c>
      <c r="F14">
        <f>'Scenario Data'!C110</f>
        <v>919.48072351090696</v>
      </c>
      <c r="H14" s="28">
        <v>1466.1483350000001</v>
      </c>
      <c r="I14" s="10">
        <v>2029</v>
      </c>
      <c r="J14" s="4">
        <f t="shared" si="0"/>
        <v>0.27991043751416461</v>
      </c>
      <c r="K14" s="4">
        <f t="shared" si="1"/>
        <v>0.32512269877295052</v>
      </c>
      <c r="L14" s="4">
        <f t="shared" si="2"/>
        <v>0.61223328353466833</v>
      </c>
      <c r="M14" s="4">
        <f t="shared" si="3"/>
        <v>0.62711599038061239</v>
      </c>
      <c r="N14" s="4">
        <f t="shared" si="4"/>
        <v>0.62714031149577165</v>
      </c>
    </row>
    <row r="15" spans="1:14" x14ac:dyDescent="0.4">
      <c r="A15" s="10">
        <v>2030</v>
      </c>
      <c r="B15">
        <f>'Scenario Data'!C15</f>
        <v>339.44590332629002</v>
      </c>
      <c r="C15">
        <f>'Scenario Data'!C39</f>
        <v>340.367865327652</v>
      </c>
      <c r="D15">
        <f>'Scenario Data'!C63</f>
        <v>722.93890494820596</v>
      </c>
      <c r="E15">
        <f>'Scenario Data'!C87</f>
        <v>915.35621080696205</v>
      </c>
      <c r="F15">
        <f>'Scenario Data'!C111</f>
        <v>915.39199868699598</v>
      </c>
      <c r="H15" s="28">
        <v>1466.1483350000001</v>
      </c>
      <c r="I15" s="10">
        <v>2030</v>
      </c>
      <c r="J15" s="4">
        <f t="shared" si="0"/>
        <v>0.23152221042237858</v>
      </c>
      <c r="K15" s="4">
        <f t="shared" si="1"/>
        <v>0.23215104311232737</v>
      </c>
      <c r="L15" s="4">
        <f t="shared" si="2"/>
        <v>0.49308715065874009</v>
      </c>
      <c r="M15" s="4">
        <f t="shared" si="3"/>
        <v>0.6243271495492726</v>
      </c>
      <c r="N15" s="4">
        <f t="shared" si="4"/>
        <v>0.62435155900306361</v>
      </c>
    </row>
    <row r="16" spans="1:14" x14ac:dyDescent="0.4">
      <c r="A16" s="10">
        <v>2031</v>
      </c>
      <c r="B16">
        <f>'Scenario Data'!C16</f>
        <v>272.41711438094501</v>
      </c>
      <c r="C16">
        <f>'Scenario Data'!C40</f>
        <v>290.33639190743298</v>
      </c>
      <c r="D16">
        <f>'Scenario Data'!C64</f>
        <v>370.97413602518299</v>
      </c>
      <c r="E16">
        <f>'Scenario Data'!C88</f>
        <v>909.59727085175302</v>
      </c>
      <c r="F16">
        <f>'Scenario Data'!C112</f>
        <v>916.30103462432498</v>
      </c>
      <c r="H16" s="28">
        <v>1466.1483350000001</v>
      </c>
      <c r="I16" s="10">
        <v>2031</v>
      </c>
      <c r="J16" s="4">
        <f t="shared" si="0"/>
        <v>0.18580460644928196</v>
      </c>
      <c r="K16" s="4">
        <f t="shared" si="1"/>
        <v>0.19802661502693925</v>
      </c>
      <c r="L16" s="4">
        <f t="shared" si="2"/>
        <v>0.25302633244485656</v>
      </c>
      <c r="M16" s="4">
        <f t="shared" si="3"/>
        <v>0.62039921141523036</v>
      </c>
      <c r="N16" s="4">
        <f t="shared" si="4"/>
        <v>0.62497157535177017</v>
      </c>
    </row>
    <row r="17" spans="1:14" x14ac:dyDescent="0.4">
      <c r="A17" s="10">
        <v>2032</v>
      </c>
      <c r="B17">
        <f>'Scenario Data'!C17</f>
        <v>227.30085505046199</v>
      </c>
      <c r="C17">
        <f>'Scenario Data'!C41</f>
        <v>268.84124216503898</v>
      </c>
      <c r="D17">
        <f>'Scenario Data'!C65</f>
        <v>366.83852416390698</v>
      </c>
      <c r="E17">
        <f>'Scenario Data'!C89</f>
        <v>887.731421979213</v>
      </c>
      <c r="F17">
        <f>'Scenario Data'!C113</f>
        <v>903.61683464914495</v>
      </c>
      <c r="H17" s="28">
        <v>1466.1483350000001</v>
      </c>
      <c r="I17" s="10">
        <v>2032</v>
      </c>
      <c r="J17" s="4">
        <f t="shared" si="0"/>
        <v>0.15503264548635318</v>
      </c>
      <c r="K17" s="4">
        <f t="shared" si="1"/>
        <v>0.18336564980994161</v>
      </c>
      <c r="L17" s="4">
        <f t="shared" si="2"/>
        <v>0.25020560021568822</v>
      </c>
      <c r="M17" s="4">
        <f t="shared" si="3"/>
        <v>0.60548540743608525</v>
      </c>
      <c r="N17" s="4">
        <f t="shared" si="4"/>
        <v>0.61632019972190932</v>
      </c>
    </row>
    <row r="18" spans="1:14" x14ac:dyDescent="0.4">
      <c r="A18" s="10">
        <v>2033</v>
      </c>
      <c r="B18">
        <f>'Scenario Data'!C18</f>
        <v>198.59180816995001</v>
      </c>
      <c r="C18">
        <f>'Scenario Data'!C42</f>
        <v>238.22790726433001</v>
      </c>
      <c r="D18">
        <f>'Scenario Data'!C66</f>
        <v>363.75709554421701</v>
      </c>
      <c r="E18">
        <f>'Scenario Data'!C90</f>
        <v>850.43653233651605</v>
      </c>
      <c r="F18">
        <f>'Scenario Data'!C114</f>
        <v>888.105421956545</v>
      </c>
      <c r="H18" s="28">
        <v>1466.1483350000001</v>
      </c>
      <c r="I18" s="10">
        <v>2033</v>
      </c>
      <c r="J18" s="4">
        <f t="shared" si="0"/>
        <v>0.1354513751638575</v>
      </c>
      <c r="K18" s="4">
        <f t="shared" si="1"/>
        <v>0.16248554227245363</v>
      </c>
      <c r="L18" s="4">
        <f t="shared" si="2"/>
        <v>0.2481038833933655</v>
      </c>
      <c r="M18" s="4">
        <f t="shared" si="3"/>
        <v>0.58004808383628936</v>
      </c>
      <c r="N18" s="4">
        <f t="shared" si="4"/>
        <v>0.60574049757151271</v>
      </c>
    </row>
    <row r="19" spans="1:14" x14ac:dyDescent="0.4">
      <c r="A19" s="10">
        <v>2034</v>
      </c>
      <c r="B19">
        <f>'Scenario Data'!C19</f>
        <v>163.57724567743</v>
      </c>
      <c r="C19">
        <f>'Scenario Data'!C43</f>
        <v>183.420907553104</v>
      </c>
      <c r="D19">
        <f>'Scenario Data'!C67</f>
        <v>342.33807494288101</v>
      </c>
      <c r="E19">
        <f>'Scenario Data'!C91</f>
        <v>824.36929164554499</v>
      </c>
      <c r="F19">
        <f>'Scenario Data'!C115</f>
        <v>886.87365594848598</v>
      </c>
      <c r="H19" s="28">
        <v>1466.1483350000001</v>
      </c>
      <c r="I19" s="10">
        <v>2034</v>
      </c>
      <c r="J19" s="4">
        <f t="shared" si="0"/>
        <v>0.11156936973736016</v>
      </c>
      <c r="K19" s="4">
        <f t="shared" si="1"/>
        <v>0.12510392241662505</v>
      </c>
      <c r="L19" s="4">
        <f t="shared" si="2"/>
        <v>0.23349484275946811</v>
      </c>
      <c r="M19" s="4">
        <f t="shared" si="3"/>
        <v>0.56226868180124823</v>
      </c>
      <c r="N19" s="4">
        <f t="shared" si="4"/>
        <v>0.60490036020024263</v>
      </c>
    </row>
    <row r="20" spans="1:14" x14ac:dyDescent="0.4">
      <c r="A20" s="10">
        <v>2035</v>
      </c>
      <c r="B20">
        <f>'Scenario Data'!C20</f>
        <v>141.96489286347401</v>
      </c>
      <c r="C20">
        <f>'Scenario Data'!C44</f>
        <v>173.70065962857799</v>
      </c>
      <c r="D20">
        <f>'Scenario Data'!C68</f>
        <v>274.63794436000097</v>
      </c>
      <c r="E20">
        <f>'Scenario Data'!C92</f>
        <v>754.80631432681901</v>
      </c>
      <c r="F20">
        <f>'Scenario Data'!C116</f>
        <v>838.03218988164701</v>
      </c>
      <c r="H20" s="28">
        <v>1466.1483350000001</v>
      </c>
      <c r="I20" s="10">
        <v>2035</v>
      </c>
      <c r="J20" s="4">
        <f t="shared" si="0"/>
        <v>9.6828465083973914E-2</v>
      </c>
      <c r="K20" s="4">
        <f t="shared" si="1"/>
        <v>0.11847413763122269</v>
      </c>
      <c r="L20" s="4">
        <f t="shared" si="2"/>
        <v>0.18731934402803857</v>
      </c>
      <c r="M20" s="4">
        <f t="shared" si="3"/>
        <v>0.51482261126519568</v>
      </c>
      <c r="N20" s="4">
        <f t="shared" si="4"/>
        <v>0.57158758761039485</v>
      </c>
    </row>
    <row r="21" spans="1:14" x14ac:dyDescent="0.4">
      <c r="A21" s="10">
        <v>2036</v>
      </c>
      <c r="B21">
        <f>'Scenario Data'!C21</f>
        <v>128.73198676626399</v>
      </c>
      <c r="C21">
        <f>'Scenario Data'!C45</f>
        <v>166.70217167073201</v>
      </c>
      <c r="D21">
        <f>'Scenario Data'!C69</f>
        <v>145.50886899273499</v>
      </c>
      <c r="E21">
        <f>'Scenario Data'!C93</f>
        <v>668.86856430514604</v>
      </c>
      <c r="F21">
        <f>'Scenario Data'!C117</f>
        <v>822.84738198218099</v>
      </c>
      <c r="H21" s="28">
        <v>1466.1483350000001</v>
      </c>
      <c r="I21" s="10">
        <v>2036</v>
      </c>
      <c r="J21" s="4">
        <f t="shared" si="0"/>
        <v>8.7802839380685158E-2</v>
      </c>
      <c r="K21" s="4">
        <f t="shared" si="1"/>
        <v>0.11370075434470416</v>
      </c>
      <c r="L21" s="4">
        <f t="shared" si="2"/>
        <v>9.9245666703113619E-2</v>
      </c>
      <c r="M21" s="4">
        <f t="shared" si="3"/>
        <v>0.45620797591748857</v>
      </c>
      <c r="N21" s="4">
        <f t="shared" si="4"/>
        <v>0.56123064927272925</v>
      </c>
    </row>
    <row r="22" spans="1:14" x14ac:dyDescent="0.4">
      <c r="A22" s="10">
        <v>2037</v>
      </c>
      <c r="B22">
        <f>'Scenario Data'!C22</f>
        <v>114.29247377976201</v>
      </c>
      <c r="C22">
        <f>'Scenario Data'!C46</f>
        <v>150.95471119546599</v>
      </c>
      <c r="D22">
        <f>'Scenario Data'!C70</f>
        <v>120.542030585676</v>
      </c>
      <c r="E22">
        <f>'Scenario Data'!C94</f>
        <v>602.83483804039599</v>
      </c>
      <c r="F22">
        <f>'Scenario Data'!C118</f>
        <v>793.20273583435005</v>
      </c>
      <c r="H22" s="28">
        <v>1466.1483350000001</v>
      </c>
      <c r="I22" s="10">
        <v>2037</v>
      </c>
      <c r="J22" s="4">
        <f t="shared" si="0"/>
        <v>7.7954236315223857E-2</v>
      </c>
      <c r="K22" s="4">
        <f t="shared" si="1"/>
        <v>0.10296005362613325</v>
      </c>
      <c r="L22" s="4">
        <f t="shared" si="2"/>
        <v>8.2216804199198579E-2</v>
      </c>
      <c r="M22" s="4">
        <f t="shared" si="3"/>
        <v>0.4111690636271097</v>
      </c>
      <c r="N22" s="4">
        <f t="shared" si="4"/>
        <v>0.54101124483720808</v>
      </c>
    </row>
    <row r="24" spans="1:14" s="28" customFormat="1" ht="35.6" x14ac:dyDescent="0.9">
      <c r="A24" s="17" t="s">
        <v>23</v>
      </c>
      <c r="B24" s="17"/>
      <c r="C24" s="17"/>
      <c r="D24" s="17"/>
      <c r="E24" s="17"/>
      <c r="F24" s="17"/>
      <c r="H24" s="22" t="s">
        <v>26</v>
      </c>
    </row>
    <row r="25" spans="1:14" ht="37.299999999999997" x14ac:dyDescent="0.4">
      <c r="A25" s="18" t="s">
        <v>0</v>
      </c>
      <c r="B25" s="19" t="s">
        <v>14</v>
      </c>
      <c r="C25" s="20" t="s">
        <v>15</v>
      </c>
      <c r="D25" s="21" t="s">
        <v>16</v>
      </c>
      <c r="E25" s="21" t="s">
        <v>17</v>
      </c>
      <c r="F25" s="21" t="s">
        <v>18</v>
      </c>
      <c r="G25" s="2"/>
      <c r="H25" s="18" t="s">
        <v>0</v>
      </c>
      <c r="I25" s="19" t="s">
        <v>14</v>
      </c>
      <c r="J25" s="20" t="s">
        <v>15</v>
      </c>
      <c r="K25" s="21" t="s">
        <v>16</v>
      </c>
      <c r="L25" s="21" t="s">
        <v>17</v>
      </c>
      <c r="M25" s="21" t="s">
        <v>18</v>
      </c>
    </row>
    <row r="26" spans="1:14" x14ac:dyDescent="0.4">
      <c r="A26" s="10">
        <v>2018</v>
      </c>
      <c r="B26">
        <f>'Scenario Data'!E3</f>
        <v>0.76226852107564702</v>
      </c>
      <c r="C26">
        <f>'Scenario Data'!E27</f>
        <v>75.547265485372805</v>
      </c>
      <c r="D26">
        <f>'Scenario Data'!E51</f>
        <v>774.97410535362803</v>
      </c>
      <c r="E26">
        <f>'Scenario Data'!E75</f>
        <v>929.23250229357996</v>
      </c>
      <c r="F26">
        <f>'Scenario Data'!E99</f>
        <v>984.68938788526305</v>
      </c>
      <c r="H26" s="10">
        <v>2018</v>
      </c>
      <c r="I26" s="29">
        <f t="shared" ref="I26:I45" si="5">B26/B3</f>
        <v>6.2329851994867688E-4</v>
      </c>
      <c r="J26" s="29">
        <f t="shared" ref="J26:J45" si="6">C26/C3</f>
        <v>6.9566285902632558E-2</v>
      </c>
      <c r="K26" s="29">
        <f t="shared" ref="K26:K45" si="7">D26/D3</f>
        <v>0.82682050835660026</v>
      </c>
      <c r="L26" s="29">
        <f t="shared" ref="L26:L45" si="8">E26/E3</f>
        <v>1.0039286866837256</v>
      </c>
      <c r="M26" s="29">
        <f t="shared" ref="M26:M45" si="9">F26/F3</f>
        <v>1.0678375738997881</v>
      </c>
    </row>
    <row r="27" spans="1:14" x14ac:dyDescent="0.4">
      <c r="A27" s="10">
        <v>2019</v>
      </c>
      <c r="B27">
        <f>'Scenario Data'!E4</f>
        <v>9.6013011044791696</v>
      </c>
      <c r="C27">
        <f>'Scenario Data'!E28</f>
        <v>139.48633266186101</v>
      </c>
      <c r="D27">
        <f>'Scenario Data'!E52</f>
        <v>980.55487148441603</v>
      </c>
      <c r="E27">
        <f>'Scenario Data'!E76</f>
        <v>1060.73956128181</v>
      </c>
      <c r="F27">
        <f>'Scenario Data'!E100</f>
        <v>1065.12929750324</v>
      </c>
      <c r="H27" s="10">
        <v>2019</v>
      </c>
      <c r="I27" s="29">
        <f t="shared" si="5"/>
        <v>8.1739456439137922E-3</v>
      </c>
      <c r="J27" s="29">
        <f t="shared" si="6"/>
        <v>0.13254550217537719</v>
      </c>
      <c r="K27" s="29">
        <f t="shared" si="7"/>
        <v>1.0632561742150262</v>
      </c>
      <c r="L27" s="29">
        <f t="shared" si="8"/>
        <v>1.1563152666518506</v>
      </c>
      <c r="M27" s="29">
        <f t="shared" si="9"/>
        <v>1.1615243255106111</v>
      </c>
    </row>
    <row r="28" spans="1:14" x14ac:dyDescent="0.4">
      <c r="A28" s="10">
        <v>2020</v>
      </c>
      <c r="B28">
        <f>'Scenario Data'!E5</f>
        <v>19.549875385898702</v>
      </c>
      <c r="C28">
        <f>'Scenario Data'!E29</f>
        <v>179.7012187585</v>
      </c>
      <c r="D28">
        <f>'Scenario Data'!E53</f>
        <v>1107.83933186899</v>
      </c>
      <c r="E28">
        <f>'Scenario Data'!E77</f>
        <v>1126.61374679041</v>
      </c>
      <c r="F28">
        <f>'Scenario Data'!E101</f>
        <v>1139.8555272915301</v>
      </c>
      <c r="H28" s="10">
        <v>2020</v>
      </c>
      <c r="I28" s="29">
        <f t="shared" si="5"/>
        <v>1.6981472605820697E-2</v>
      </c>
      <c r="J28" s="29">
        <f t="shared" si="6"/>
        <v>0.17333264401979334</v>
      </c>
      <c r="K28" s="29">
        <f t="shared" si="7"/>
        <v>1.2118684655373273</v>
      </c>
      <c r="L28" s="29">
        <f t="shared" si="8"/>
        <v>1.2337191693782867</v>
      </c>
      <c r="M28" s="29">
        <f t="shared" si="9"/>
        <v>1.2491734494545985</v>
      </c>
    </row>
    <row r="29" spans="1:14" x14ac:dyDescent="0.4">
      <c r="A29" s="10">
        <v>2021</v>
      </c>
      <c r="B29">
        <f>'Scenario Data'!E6</f>
        <v>23.933561753980499</v>
      </c>
      <c r="C29">
        <f>'Scenario Data'!E30</f>
        <v>191.24174862772401</v>
      </c>
      <c r="D29">
        <f>'Scenario Data'!E54</f>
        <v>1124.25742063746</v>
      </c>
      <c r="E29">
        <f>'Scenario Data'!E78</f>
        <v>1131.4439039092399</v>
      </c>
      <c r="F29">
        <f>'Scenario Data'!E102</f>
        <v>1130.84472418473</v>
      </c>
      <c r="H29" s="10">
        <v>2021</v>
      </c>
      <c r="I29" s="29">
        <f t="shared" si="5"/>
        <v>2.0931005324355677E-2</v>
      </c>
      <c r="J29" s="29">
        <f t="shared" si="6"/>
        <v>0.18520016529005712</v>
      </c>
      <c r="K29" s="29">
        <f t="shared" si="7"/>
        <v>1.2309265330172996</v>
      </c>
      <c r="L29" s="29">
        <f t="shared" si="8"/>
        <v>1.2392665494666022</v>
      </c>
      <c r="M29" s="29">
        <f t="shared" si="9"/>
        <v>1.2385668976330777</v>
      </c>
    </row>
    <row r="30" spans="1:14" x14ac:dyDescent="0.4">
      <c r="A30" s="10">
        <v>2022</v>
      </c>
      <c r="B30">
        <f>'Scenario Data'!E7</f>
        <v>25.898938355107902</v>
      </c>
      <c r="C30">
        <f>'Scenario Data'!E31</f>
        <v>198.02171127852799</v>
      </c>
      <c r="D30">
        <f>'Scenario Data'!E55</f>
        <v>1120.5316272203299</v>
      </c>
      <c r="E30">
        <f>'Scenario Data'!E79</f>
        <v>1118.37148902884</v>
      </c>
      <c r="F30">
        <f>'Scenario Data'!E103</f>
        <v>1117.77263654322</v>
      </c>
      <c r="H30" s="10">
        <v>2022</v>
      </c>
      <c r="I30" s="29">
        <f t="shared" si="5"/>
        <v>2.2728954366579394E-2</v>
      </c>
      <c r="J30" s="29">
        <f t="shared" si="6"/>
        <v>0.19223535288945637</v>
      </c>
      <c r="K30" s="29">
        <f t="shared" si="7"/>
        <v>1.2264423763264918</v>
      </c>
      <c r="L30" s="29">
        <f t="shared" si="8"/>
        <v>1.2239171947898895</v>
      </c>
      <c r="M30" s="29">
        <f t="shared" si="9"/>
        <v>1.2232185890144933</v>
      </c>
    </row>
    <row r="31" spans="1:14" x14ac:dyDescent="0.4">
      <c r="A31" s="10">
        <v>2023</v>
      </c>
      <c r="B31">
        <f>'Scenario Data'!E8</f>
        <v>25.299793125317599</v>
      </c>
      <c r="C31">
        <f>'Scenario Data'!E32</f>
        <v>197.759818979383</v>
      </c>
      <c r="D31">
        <f>'Scenario Data'!E56</f>
        <v>1107.4652844985901</v>
      </c>
      <c r="E31">
        <f>'Scenario Data'!E80</f>
        <v>1105.3069400552099</v>
      </c>
      <c r="F31">
        <f>'Scenario Data'!E104</f>
        <v>1104.70863260955</v>
      </c>
      <c r="H31" s="10">
        <v>2023</v>
      </c>
      <c r="I31" s="29">
        <f t="shared" si="5"/>
        <v>2.2185029139514596E-2</v>
      </c>
      <c r="J31" s="29">
        <f t="shared" si="6"/>
        <v>0.19210061494699207</v>
      </c>
      <c r="K31" s="29">
        <f t="shared" si="7"/>
        <v>1.2111133041066577</v>
      </c>
      <c r="L31" s="29">
        <f t="shared" si="8"/>
        <v>1.2085918670226012</v>
      </c>
      <c r="M31" s="29">
        <f t="shared" si="9"/>
        <v>1.2078942721624664</v>
      </c>
    </row>
    <row r="32" spans="1:14" x14ac:dyDescent="0.4">
      <c r="A32" s="10">
        <v>2024</v>
      </c>
      <c r="B32">
        <f>'Scenario Data'!E9</f>
        <v>38.019258587277498</v>
      </c>
      <c r="C32">
        <f>'Scenario Data'!E33</f>
        <v>252.30995406307599</v>
      </c>
      <c r="D32">
        <f>'Scenario Data'!E57</f>
        <v>1094.41412602591</v>
      </c>
      <c r="E32">
        <f>'Scenario Data'!E81</f>
        <v>1092.2580464642199</v>
      </c>
      <c r="F32">
        <f>'Scenario Data'!E105</f>
        <v>1091.66030771542</v>
      </c>
      <c r="H32" s="10">
        <v>2024</v>
      </c>
      <c r="I32" s="29">
        <f t="shared" si="5"/>
        <v>3.4915858372864157E-2</v>
      </c>
      <c r="J32" s="29">
        <f t="shared" si="6"/>
        <v>0.26027147315796023</v>
      </c>
      <c r="K32" s="29">
        <f t="shared" si="7"/>
        <v>1.1958069548676955</v>
      </c>
      <c r="L32" s="29">
        <f t="shared" si="8"/>
        <v>1.1932892551648222</v>
      </c>
      <c r="M32" s="29">
        <f t="shared" si="9"/>
        <v>1.1925926938603526</v>
      </c>
    </row>
    <row r="33" spans="1:13" x14ac:dyDescent="0.4">
      <c r="A33" s="10">
        <v>2025</v>
      </c>
      <c r="B33">
        <f>'Scenario Data'!E10</f>
        <v>117.90085384013599</v>
      </c>
      <c r="C33">
        <f>'Scenario Data'!E34</f>
        <v>481.20187424170302</v>
      </c>
      <c r="D33">
        <f>'Scenario Data'!E58</f>
        <v>1081.37468209898</v>
      </c>
      <c r="E33">
        <f>'Scenario Data'!E82</f>
        <v>1079.21988121867</v>
      </c>
      <c r="F33">
        <f>'Scenario Data'!E106</f>
        <v>1078.6224231132601</v>
      </c>
      <c r="H33" s="10">
        <v>2025</v>
      </c>
      <c r="I33" s="29">
        <f t="shared" si="5"/>
        <v>0.13415849713582914</v>
      </c>
      <c r="J33" s="29">
        <f t="shared" si="6"/>
        <v>0.66686750132003902</v>
      </c>
      <c r="K33" s="29">
        <f t="shared" si="7"/>
        <v>1.1805247147514815</v>
      </c>
      <c r="L33" s="29">
        <f t="shared" si="8"/>
        <v>1.1780110420862413</v>
      </c>
      <c r="M33" s="29">
        <f t="shared" si="9"/>
        <v>1.1773155945346105</v>
      </c>
    </row>
    <row r="34" spans="1:13" x14ac:dyDescent="0.4">
      <c r="A34" s="10">
        <v>2026</v>
      </c>
      <c r="B34">
        <f>'Scenario Data'!E11</f>
        <v>251.33642177345601</v>
      </c>
      <c r="C34">
        <f>'Scenario Data'!E35</f>
        <v>624.56271706490202</v>
      </c>
      <c r="D34">
        <f>'Scenario Data'!E59</f>
        <v>1068.34145580363</v>
      </c>
      <c r="E34">
        <f>'Scenario Data'!E83</f>
        <v>1066.1877787641299</v>
      </c>
      <c r="F34">
        <f>'Scenario Data'!E107</f>
        <v>1065.59063370436</v>
      </c>
      <c r="H34" s="10">
        <v>2026</v>
      </c>
      <c r="I34" s="29">
        <f t="shared" si="5"/>
        <v>0.39423849741592853</v>
      </c>
      <c r="J34" s="29">
        <f t="shared" si="6"/>
        <v>1.0271673043874214</v>
      </c>
      <c r="K34" s="29">
        <f t="shared" si="7"/>
        <v>1.1652680971506817</v>
      </c>
      <c r="L34" s="29">
        <f t="shared" si="8"/>
        <v>1.1627585280489441</v>
      </c>
      <c r="M34" s="29">
        <f t="shared" si="9"/>
        <v>1.1620641995614522</v>
      </c>
    </row>
    <row r="35" spans="1:13" x14ac:dyDescent="0.4">
      <c r="A35" s="10">
        <v>2027</v>
      </c>
      <c r="B35">
        <f>'Scenario Data'!E12</f>
        <v>366.97983933401002</v>
      </c>
      <c r="C35">
        <f>'Scenario Data'!E36</f>
        <v>701.57225024304103</v>
      </c>
      <c r="D35">
        <f>'Scenario Data'!E60</f>
        <v>1055.31693987417</v>
      </c>
      <c r="E35">
        <f>'Scenario Data'!E84</f>
        <v>1053.1655033623299</v>
      </c>
      <c r="F35">
        <f>'Scenario Data'!E108</f>
        <v>1052.56902343515</v>
      </c>
      <c r="H35" s="10">
        <v>2027</v>
      </c>
      <c r="I35" s="29">
        <f t="shared" si="5"/>
        <v>0.76955898087638974</v>
      </c>
      <c r="J35" s="29">
        <f t="shared" si="6"/>
        <v>1.254517348993742</v>
      </c>
      <c r="K35" s="29">
        <f t="shared" si="7"/>
        <v>1.1500369368985148</v>
      </c>
      <c r="L35" s="29">
        <f t="shared" si="8"/>
        <v>1.1475313422150624</v>
      </c>
      <c r="M35" s="29">
        <f t="shared" si="9"/>
        <v>1.1468380913667153</v>
      </c>
    </row>
    <row r="36" spans="1:13" x14ac:dyDescent="0.4">
      <c r="A36" s="10">
        <v>2028</v>
      </c>
      <c r="B36">
        <f>'Scenario Data'!E13</f>
        <v>405.69360299935698</v>
      </c>
      <c r="C36">
        <f>'Scenario Data'!E37</f>
        <v>740.64523333718296</v>
      </c>
      <c r="D36">
        <f>'Scenario Data'!E61</f>
        <v>1040.1607520370001</v>
      </c>
      <c r="E36">
        <f>'Scenario Data'!E85</f>
        <v>1040.1562468454399</v>
      </c>
      <c r="F36">
        <f>'Scenario Data'!E109</f>
        <v>1039.5601734465099</v>
      </c>
      <c r="H36" s="10">
        <v>2028</v>
      </c>
      <c r="I36" s="29">
        <f t="shared" si="5"/>
        <v>0.92666395471707452</v>
      </c>
      <c r="J36" s="29">
        <f t="shared" si="6"/>
        <v>1.3734315506838137</v>
      </c>
      <c r="K36" s="29">
        <f t="shared" si="7"/>
        <v>1.1347735512836721</v>
      </c>
      <c r="L36" s="29">
        <f t="shared" si="8"/>
        <v>1.1323294457021078</v>
      </c>
      <c r="M36" s="29">
        <f t="shared" si="9"/>
        <v>1.1316373385131868</v>
      </c>
    </row>
    <row r="37" spans="1:13" x14ac:dyDescent="0.4">
      <c r="A37" s="10">
        <v>2029</v>
      </c>
      <c r="B37">
        <f>'Scenario Data'!E14</f>
        <v>436.28487854382001</v>
      </c>
      <c r="C37">
        <f>'Scenario Data'!E38</f>
        <v>739.52978589713098</v>
      </c>
      <c r="D37">
        <f>'Scenario Data'!E62</f>
        <v>1029.8063805849199</v>
      </c>
      <c r="E37">
        <f>'Scenario Data'!E86</f>
        <v>1027.16107062173</v>
      </c>
      <c r="F37">
        <f>'Scenario Data'!E110</f>
        <v>1026.5655778298001</v>
      </c>
      <c r="H37" s="10">
        <v>2029</v>
      </c>
      <c r="I37" s="29">
        <f t="shared" si="5"/>
        <v>1.0630976452430008</v>
      </c>
      <c r="J37" s="29">
        <f t="shared" si="6"/>
        <v>1.5514238655045098</v>
      </c>
      <c r="K37" s="29">
        <f t="shared" si="7"/>
        <v>1.1472570387221512</v>
      </c>
      <c r="L37" s="29">
        <f t="shared" si="8"/>
        <v>1.1171532803386488</v>
      </c>
      <c r="M37" s="29">
        <f t="shared" si="9"/>
        <v>1.1164623157188165</v>
      </c>
    </row>
    <row r="38" spans="1:13" x14ac:dyDescent="0.4">
      <c r="A38" s="10">
        <v>2030</v>
      </c>
      <c r="B38">
        <f>'Scenario Data'!E15</f>
        <v>526.89032608157504</v>
      </c>
      <c r="C38">
        <f>'Scenario Data'!E39</f>
        <v>737.49937563033802</v>
      </c>
      <c r="D38">
        <f>'Scenario Data'!E63</f>
        <v>980.29540325729499</v>
      </c>
      <c r="E38">
        <f>'Scenario Data'!E87</f>
        <v>1020.2271046959499</v>
      </c>
      <c r="F38">
        <f>'Scenario Data'!E111</f>
        <v>1019.63174142155</v>
      </c>
      <c r="H38" s="10">
        <v>2030</v>
      </c>
      <c r="I38" s="29">
        <f t="shared" si="5"/>
        <v>1.5522070554350023</v>
      </c>
      <c r="J38" s="29">
        <f t="shared" si="6"/>
        <v>2.1667714574652663</v>
      </c>
      <c r="K38" s="29">
        <f t="shared" si="7"/>
        <v>1.3559865108207547</v>
      </c>
      <c r="L38" s="29">
        <f t="shared" si="8"/>
        <v>1.1145683971451241</v>
      </c>
      <c r="M38" s="29">
        <f t="shared" si="9"/>
        <v>1.1138744307182842</v>
      </c>
    </row>
    <row r="39" spans="1:13" x14ac:dyDescent="0.4">
      <c r="A39" s="10">
        <v>2031</v>
      </c>
      <c r="B39">
        <f>'Scenario Data'!E16</f>
        <v>630.44539266953905</v>
      </c>
      <c r="C39">
        <f>'Scenario Data'!E40</f>
        <v>741.36757283803604</v>
      </c>
      <c r="D39">
        <f>'Scenario Data'!E64</f>
        <v>758.75866312140897</v>
      </c>
      <c r="E39">
        <f>'Scenario Data'!E88</f>
        <v>1011.32951470878</v>
      </c>
      <c r="F39">
        <f>'Scenario Data'!E112</f>
        <v>1006.62753453242</v>
      </c>
      <c r="H39" s="10">
        <v>2031</v>
      </c>
      <c r="I39" s="29">
        <f t="shared" si="5"/>
        <v>2.3142649980057102</v>
      </c>
      <c r="J39" s="29">
        <f t="shared" si="6"/>
        <v>2.5534779431797991</v>
      </c>
      <c r="K39" s="29">
        <f t="shared" si="7"/>
        <v>2.0453141861887154</v>
      </c>
      <c r="L39" s="29">
        <f t="shared" si="8"/>
        <v>1.1118431718267627</v>
      </c>
      <c r="M39" s="29">
        <f t="shared" si="9"/>
        <v>1.0985773195652104</v>
      </c>
    </row>
    <row r="40" spans="1:13" x14ac:dyDescent="0.4">
      <c r="A40" s="10">
        <v>2032</v>
      </c>
      <c r="B40">
        <f>'Scenario Data'!E17</f>
        <v>726.51646350489602</v>
      </c>
      <c r="C40">
        <f>'Scenario Data'!E41</f>
        <v>740.570669233795</v>
      </c>
      <c r="D40">
        <f>'Scenario Data'!E65</f>
        <v>765.10589400948595</v>
      </c>
      <c r="E40">
        <f>'Scenario Data'!E89</f>
        <v>1018.27245592696</v>
      </c>
      <c r="F40">
        <f>'Scenario Data'!E113</f>
        <v>1002.99252038391</v>
      </c>
      <c r="H40" s="10">
        <v>2032</v>
      </c>
      <c r="I40" s="29">
        <f t="shared" si="5"/>
        <v>3.1962768610949817</v>
      </c>
      <c r="J40" s="29">
        <f t="shared" si="6"/>
        <v>2.7546765640190207</v>
      </c>
      <c r="K40" s="29">
        <f t="shared" si="7"/>
        <v>2.0856748776680534</v>
      </c>
      <c r="L40" s="29">
        <f t="shared" si="8"/>
        <v>1.1470501445771779</v>
      </c>
      <c r="M40" s="29">
        <f t="shared" si="9"/>
        <v>1.1099754696063742</v>
      </c>
    </row>
    <row r="41" spans="1:13" x14ac:dyDescent="0.4">
      <c r="A41" s="10">
        <v>2033</v>
      </c>
      <c r="B41">
        <f>'Scenario Data'!E18</f>
        <v>809.138119149609</v>
      </c>
      <c r="C41">
        <f>'Scenario Data'!E42</f>
        <v>797.88773504930998</v>
      </c>
      <c r="D41">
        <f>'Scenario Data'!E66</f>
        <v>778.137030354746</v>
      </c>
      <c r="E41">
        <f>'Scenario Data'!E90</f>
        <v>1038.2624124071499</v>
      </c>
      <c r="F41">
        <f>'Scenario Data'!E114</f>
        <v>1007.63699621671</v>
      </c>
      <c r="H41" s="10">
        <v>2033</v>
      </c>
      <c r="I41" s="29">
        <f t="shared" si="5"/>
        <v>4.0743781256937268</v>
      </c>
      <c r="J41" s="29">
        <f t="shared" si="6"/>
        <v>3.3492622430838863</v>
      </c>
      <c r="K41" s="29">
        <f t="shared" si="7"/>
        <v>2.1391666028962959</v>
      </c>
      <c r="L41" s="29">
        <f t="shared" si="8"/>
        <v>1.2208581980298931</v>
      </c>
      <c r="M41" s="29">
        <f t="shared" si="9"/>
        <v>1.1345916501633673</v>
      </c>
    </row>
    <row r="42" spans="1:13" x14ac:dyDescent="0.4">
      <c r="A42" s="10">
        <v>2034</v>
      </c>
      <c r="B42">
        <f>'Scenario Data'!E19</f>
        <v>962.70243628075002</v>
      </c>
      <c r="C42">
        <f>'Scenario Data'!E43</f>
        <v>945.74183737336102</v>
      </c>
      <c r="D42">
        <f>'Scenario Data'!E67</f>
        <v>833.30300412231895</v>
      </c>
      <c r="E42">
        <f>'Scenario Data'!E91</f>
        <v>1051.75513899675</v>
      </c>
      <c r="F42">
        <f>'Scenario Data'!E115</f>
        <v>998.39998404128096</v>
      </c>
      <c r="H42" s="10">
        <v>2034</v>
      </c>
      <c r="I42" s="29">
        <f t="shared" si="5"/>
        <v>5.8853077779483689</v>
      </c>
      <c r="J42" s="29">
        <f t="shared" si="6"/>
        <v>5.1561288731468631</v>
      </c>
      <c r="K42" s="29">
        <f t="shared" si="7"/>
        <v>2.4341522755286724</v>
      </c>
      <c r="L42" s="29">
        <f t="shared" si="8"/>
        <v>1.2758300796204018</v>
      </c>
      <c r="M42" s="29">
        <f t="shared" si="9"/>
        <v>1.1257522166148015</v>
      </c>
    </row>
    <row r="43" spans="1:13" x14ac:dyDescent="0.4">
      <c r="A43" s="10">
        <v>2035</v>
      </c>
      <c r="B43">
        <f>'Scenario Data'!E20</f>
        <v>1100.8669865141701</v>
      </c>
      <c r="C43">
        <f>'Scenario Data'!E44</f>
        <v>1007.47304956911</v>
      </c>
      <c r="D43">
        <f>'Scenario Data'!E68</f>
        <v>1035.46999743623</v>
      </c>
      <c r="E43">
        <f>'Scenario Data'!E92</f>
        <v>1134.1837644140301</v>
      </c>
      <c r="F43">
        <f>'Scenario Data'!E116</f>
        <v>1047.0124689270301</v>
      </c>
      <c r="H43" s="10">
        <v>2035</v>
      </c>
      <c r="I43" s="29">
        <f t="shared" si="5"/>
        <v>7.7545015835208018</v>
      </c>
      <c r="J43" s="29">
        <f t="shared" si="6"/>
        <v>5.8000531012569398</v>
      </c>
      <c r="K43" s="29">
        <f t="shared" si="7"/>
        <v>3.7703093061274697</v>
      </c>
      <c r="L43" s="29">
        <f t="shared" si="8"/>
        <v>1.5026156285212882</v>
      </c>
      <c r="M43" s="29">
        <f t="shared" si="9"/>
        <v>1.2493702289346389</v>
      </c>
    </row>
    <row r="44" spans="1:13" x14ac:dyDescent="0.4">
      <c r="A44" s="10">
        <v>2036</v>
      </c>
      <c r="B44">
        <f>'Scenario Data'!E21</f>
        <v>1224.12689156536</v>
      </c>
      <c r="C44">
        <f>'Scenario Data'!E45</f>
        <v>1053.9584667166</v>
      </c>
      <c r="D44">
        <f>'Scenario Data'!E69</f>
        <v>1569.66980682279</v>
      </c>
      <c r="E44">
        <f>'Scenario Data'!E93</f>
        <v>1251.79485151327</v>
      </c>
      <c r="F44">
        <f>'Scenario Data'!E117</f>
        <v>1062.05031958632</v>
      </c>
      <c r="H44" s="10">
        <v>2036</v>
      </c>
      <c r="I44" s="29">
        <f t="shared" si="5"/>
        <v>9.5091120887303777</v>
      </c>
      <c r="J44" s="29">
        <f t="shared" si="6"/>
        <v>6.3224039384343786</v>
      </c>
      <c r="K44" s="29">
        <f t="shared" si="7"/>
        <v>10.787451085893334</v>
      </c>
      <c r="L44" s="29">
        <f t="shared" si="8"/>
        <v>1.8715109639121654</v>
      </c>
      <c r="M44" s="29">
        <f t="shared" si="9"/>
        <v>1.2907014628009341</v>
      </c>
    </row>
    <row r="45" spans="1:13" x14ac:dyDescent="0.4">
      <c r="A45" s="10">
        <v>2037</v>
      </c>
      <c r="B45">
        <f>'Scenario Data'!E22</f>
        <v>1363.9388022626299</v>
      </c>
      <c r="C45">
        <f>'Scenario Data'!E46</f>
        <v>1165.6623128700701</v>
      </c>
      <c r="D45">
        <f>'Scenario Data'!E70</f>
        <v>1761.9979192401599</v>
      </c>
      <c r="E45">
        <f>'Scenario Data'!E94</f>
        <v>1352.7526272508501</v>
      </c>
      <c r="F45">
        <f>'Scenario Data'!E118</f>
        <v>1107.6313334214401</v>
      </c>
      <c r="H45" s="10">
        <v>2037</v>
      </c>
      <c r="I45" s="29">
        <f t="shared" si="5"/>
        <v>11.933758690803185</v>
      </c>
      <c r="J45" s="30">
        <f t="shared" si="6"/>
        <v>7.7219339736982082</v>
      </c>
      <c r="K45" s="29">
        <f t="shared" si="7"/>
        <v>14.617290837719951</v>
      </c>
      <c r="L45" s="29">
        <f t="shared" si="8"/>
        <v>2.2439854863865749</v>
      </c>
      <c r="M45" s="29">
        <f t="shared" si="9"/>
        <v>1.396403823867741</v>
      </c>
    </row>
    <row r="47" spans="1:13" s="28" customFormat="1" ht="35.6" x14ac:dyDescent="0.9">
      <c r="A47" s="17" t="s">
        <v>24</v>
      </c>
      <c r="B47" s="17"/>
      <c r="C47" s="17"/>
      <c r="D47" s="17"/>
      <c r="E47" s="17"/>
      <c r="F47" s="17"/>
    </row>
    <row r="48" spans="1:13" ht="37.299999999999997" x14ac:dyDescent="0.4">
      <c r="A48" s="18" t="s">
        <v>0</v>
      </c>
      <c r="B48" s="19" t="s">
        <v>14</v>
      </c>
      <c r="C48" s="20" t="s">
        <v>15</v>
      </c>
      <c r="D48" s="21" t="s">
        <v>16</v>
      </c>
      <c r="E48" s="21" t="s">
        <v>17</v>
      </c>
      <c r="F48" s="21" t="s">
        <v>18</v>
      </c>
    </row>
    <row r="49" spans="1:6" x14ac:dyDescent="0.4">
      <c r="A49" s="10">
        <v>2018</v>
      </c>
      <c r="B49">
        <f>'Scenario Data'!F3</f>
        <v>0.17499999999999999</v>
      </c>
      <c r="C49">
        <f>'Scenario Data'!F27</f>
        <v>0.32150000000000001</v>
      </c>
      <c r="D49">
        <f>'Scenario Data'!F51</f>
        <v>0.93500000000000005</v>
      </c>
      <c r="E49">
        <f>'Scenario Data'!F75</f>
        <v>1.0649999999999999</v>
      </c>
      <c r="F49">
        <f>'Scenario Data'!F99</f>
        <v>1.115</v>
      </c>
    </row>
    <row r="50" spans="1:6" x14ac:dyDescent="0.4">
      <c r="A50" s="10">
        <v>2019</v>
      </c>
      <c r="B50">
        <f>'Scenario Data'!F4</f>
        <v>0.2225</v>
      </c>
      <c r="C50">
        <f>'Scenario Data'!F28</f>
        <v>0.40300000000000002</v>
      </c>
      <c r="D50">
        <f>'Scenario Data'!F52</f>
        <v>1.125</v>
      </c>
      <c r="E50">
        <f>'Scenario Data'!F76</f>
        <v>1.2</v>
      </c>
      <c r="F50">
        <f>'Scenario Data'!F100</f>
        <v>1.2050000000000001</v>
      </c>
    </row>
    <row r="51" spans="1:6" x14ac:dyDescent="0.4">
      <c r="A51" s="10">
        <v>2020</v>
      </c>
      <c r="B51">
        <f>'Scenario Data'!F5</f>
        <v>0.2555</v>
      </c>
      <c r="C51">
        <f>'Scenario Data'!F29</f>
        <v>0.45900000000000002</v>
      </c>
      <c r="D51">
        <f>'Scenario Data'!F53</f>
        <v>1.2649999999999999</v>
      </c>
      <c r="E51">
        <f>'Scenario Data'!F77</f>
        <v>1.2849999999999999</v>
      </c>
      <c r="F51">
        <f>'Scenario Data'!F101</f>
        <v>1.3</v>
      </c>
    </row>
    <row r="52" spans="1:6" x14ac:dyDescent="0.4">
      <c r="A52" s="10">
        <v>2021</v>
      </c>
      <c r="B52">
        <f>'Scenario Data'!F6</f>
        <v>0.26850000000000002</v>
      </c>
      <c r="C52">
        <f>'Scenario Data'!F30</f>
        <v>0.47799999999999998</v>
      </c>
      <c r="D52">
        <f>'Scenario Data'!F54</f>
        <v>1.2949999999999999</v>
      </c>
      <c r="E52">
        <f>'Scenario Data'!F78</f>
        <v>1.3049999999999999</v>
      </c>
      <c r="F52">
        <f>'Scenario Data'!F102</f>
        <v>1.3049999999999999</v>
      </c>
    </row>
    <row r="53" spans="1:6" x14ac:dyDescent="0.4">
      <c r="A53" s="10">
        <v>2022</v>
      </c>
      <c r="B53">
        <f>'Scenario Data'!F7</f>
        <v>0.27600000000000002</v>
      </c>
      <c r="C53">
        <f>'Scenario Data'!F31</f>
        <v>0.49</v>
      </c>
      <c r="D53">
        <f>'Scenario Data'!F55</f>
        <v>1.3049999999999999</v>
      </c>
      <c r="E53">
        <f>'Scenario Data'!F79</f>
        <v>1.3049999999999999</v>
      </c>
      <c r="F53">
        <f>'Scenario Data'!F103</f>
        <v>1.3049999999999999</v>
      </c>
    </row>
    <row r="54" spans="1:6" x14ac:dyDescent="0.4">
      <c r="A54" s="10">
        <v>2023</v>
      </c>
      <c r="B54">
        <f>'Scenario Data'!F8</f>
        <v>0.27750000000000002</v>
      </c>
      <c r="C54">
        <f>'Scenario Data'!F32</f>
        <v>0.495</v>
      </c>
      <c r="D54">
        <f>'Scenario Data'!F56</f>
        <v>1.3049999999999999</v>
      </c>
      <c r="E54">
        <f>'Scenario Data'!F80</f>
        <v>1.3049999999999999</v>
      </c>
      <c r="F54">
        <f>'Scenario Data'!F104</f>
        <v>1.3049999999999999</v>
      </c>
    </row>
    <row r="55" spans="1:6" x14ac:dyDescent="0.4">
      <c r="A55" s="10">
        <v>2024</v>
      </c>
      <c r="B55">
        <f>'Scenario Data'!F9</f>
        <v>0.32800000000000001</v>
      </c>
      <c r="C55">
        <f>'Scenario Data'!F33</f>
        <v>0.58550000000000002</v>
      </c>
      <c r="D55">
        <f>'Scenario Data'!F57</f>
        <v>1.3049999999999999</v>
      </c>
      <c r="E55">
        <f>'Scenario Data'!F81</f>
        <v>1.3049999999999999</v>
      </c>
      <c r="F55">
        <f>'Scenario Data'!F105</f>
        <v>1.3049999999999999</v>
      </c>
    </row>
    <row r="56" spans="1:6" x14ac:dyDescent="0.4">
      <c r="A56" s="10">
        <v>2025</v>
      </c>
      <c r="B56">
        <f>'Scenario Data'!F10</f>
        <v>0.55149999999999999</v>
      </c>
      <c r="C56">
        <f>'Scenario Data'!F34</f>
        <v>0.95</v>
      </c>
      <c r="D56">
        <f>'Scenario Data'!F58</f>
        <v>1.3049999999999999</v>
      </c>
      <c r="E56">
        <f>'Scenario Data'!F82</f>
        <v>1.3049999999999999</v>
      </c>
      <c r="F56">
        <f>'Scenario Data'!F106</f>
        <v>1.3049999999999999</v>
      </c>
    </row>
    <row r="57" spans="1:6" x14ac:dyDescent="0.4">
      <c r="A57" s="10">
        <v>2026</v>
      </c>
      <c r="B57">
        <f>'Scenario Data'!F11</f>
        <v>0.85599999999999998</v>
      </c>
      <c r="C57">
        <f>'Scenario Data'!F35</f>
        <v>1.1745000000000001</v>
      </c>
      <c r="D57">
        <f>'Scenario Data'!F59</f>
        <v>1.3049999999999999</v>
      </c>
      <c r="E57">
        <f>'Scenario Data'!F83</f>
        <v>1.3049999999999999</v>
      </c>
      <c r="F57">
        <f>'Scenario Data'!F107</f>
        <v>1.3049999999999999</v>
      </c>
    </row>
    <row r="58" spans="1:6" x14ac:dyDescent="0.4">
      <c r="A58" s="10">
        <v>2027</v>
      </c>
      <c r="B58">
        <f>'Scenario Data'!F12</f>
        <v>1.1034999999999999</v>
      </c>
      <c r="C58">
        <f>'Scenario Data'!F36</f>
        <v>1.2985</v>
      </c>
      <c r="D58">
        <f>'Scenario Data'!F60</f>
        <v>1.3049999999999999</v>
      </c>
      <c r="E58">
        <f>'Scenario Data'!F84</f>
        <v>1.3049999999999999</v>
      </c>
      <c r="F58">
        <f>'Scenario Data'!F108</f>
        <v>1.3049999999999999</v>
      </c>
    </row>
    <row r="59" spans="1:6" x14ac:dyDescent="0.4">
      <c r="A59" s="10">
        <v>2028</v>
      </c>
      <c r="B59">
        <f>'Scenario Data'!F13</f>
        <v>1.1870000000000001</v>
      </c>
      <c r="C59">
        <f>'Scenario Data'!F37</f>
        <v>1.3685</v>
      </c>
      <c r="D59">
        <f>'Scenario Data'!F61</f>
        <v>1.3049999999999999</v>
      </c>
      <c r="E59">
        <f>'Scenario Data'!F85</f>
        <v>1.3049999999999999</v>
      </c>
      <c r="F59">
        <f>'Scenario Data'!F109</f>
        <v>1.3049999999999999</v>
      </c>
    </row>
    <row r="60" spans="1:6" x14ac:dyDescent="0.4">
      <c r="A60" s="10">
        <v>2029</v>
      </c>
      <c r="B60">
        <f>'Scenario Data'!F14</f>
        <v>1.244</v>
      </c>
      <c r="C60">
        <f>'Scenario Data'!F38</f>
        <v>1.43</v>
      </c>
      <c r="D60">
        <f>'Scenario Data'!F62</f>
        <v>1.3234999999999999</v>
      </c>
      <c r="E60">
        <f>'Scenario Data'!F86</f>
        <v>1.3049999999999999</v>
      </c>
      <c r="F60">
        <f>'Scenario Data'!F110</f>
        <v>1.3049999999999999</v>
      </c>
    </row>
    <row r="61" spans="1:6" x14ac:dyDescent="0.4">
      <c r="A61" s="10">
        <v>2030</v>
      </c>
      <c r="B61">
        <f>'Scenario Data'!F15</f>
        <v>1.3774999999999999</v>
      </c>
      <c r="C61">
        <f>'Scenario Data'!F39</f>
        <v>1.5549999999999999</v>
      </c>
      <c r="D61">
        <f>'Scenario Data'!F63</f>
        <v>1.448</v>
      </c>
      <c r="E61">
        <f>'Scenario Data'!F87</f>
        <v>1.3149999999999999</v>
      </c>
      <c r="F61">
        <f>'Scenario Data'!F111</f>
        <v>1.3149999999999999</v>
      </c>
    </row>
    <row r="62" spans="1:6" x14ac:dyDescent="0.4">
      <c r="A62" s="10">
        <v>2031</v>
      </c>
      <c r="B62">
        <f>'Scenario Data'!F16</f>
        <v>1.5285</v>
      </c>
      <c r="C62">
        <f>'Scenario Data'!F40</f>
        <v>1.6174999999999999</v>
      </c>
      <c r="D62">
        <f>'Scenario Data'!F64</f>
        <v>1.6074999999999999</v>
      </c>
      <c r="E62">
        <f>'Scenario Data'!F88</f>
        <v>1.323</v>
      </c>
      <c r="F62">
        <f>'Scenario Data'!F112</f>
        <v>1.3149999999999999</v>
      </c>
    </row>
    <row r="63" spans="1:6" x14ac:dyDescent="0.4">
      <c r="A63" s="10">
        <v>2032</v>
      </c>
      <c r="B63">
        <f>'Scenario Data'!F17</f>
        <v>1.6539999999999999</v>
      </c>
      <c r="C63">
        <f>'Scenario Data'!F41</f>
        <v>1.655</v>
      </c>
      <c r="D63">
        <f>'Scenario Data'!F65</f>
        <v>1.6325000000000001</v>
      </c>
      <c r="E63">
        <f>'Scenario Data'!F89</f>
        <v>1.3634999999999999</v>
      </c>
      <c r="F63">
        <f>'Scenario Data'!F113</f>
        <v>1.3360000000000001</v>
      </c>
    </row>
    <row r="64" spans="1:6" x14ac:dyDescent="0.4">
      <c r="A64" s="10">
        <v>2033</v>
      </c>
      <c r="B64">
        <f>'Scenario Data'!F18</f>
        <v>1.76</v>
      </c>
      <c r="C64">
        <f>'Scenario Data'!F42</f>
        <v>1.7384999999999999</v>
      </c>
      <c r="D64">
        <f>'Scenario Data'!F66</f>
        <v>1.6585000000000001</v>
      </c>
      <c r="E64">
        <f>'Scenario Data'!F90</f>
        <v>1.429</v>
      </c>
      <c r="F64">
        <f>'Scenario Data'!F114</f>
        <v>1.3665</v>
      </c>
    </row>
    <row r="65" spans="1:6" x14ac:dyDescent="0.4">
      <c r="A65" s="10">
        <v>2034</v>
      </c>
      <c r="B65">
        <f>'Scenario Data'!F19</f>
        <v>1.9215</v>
      </c>
      <c r="C65">
        <f>'Scenario Data'!F43</f>
        <v>1.9075</v>
      </c>
      <c r="D65">
        <f>'Scenario Data'!F67</f>
        <v>1.7304999999999999</v>
      </c>
      <c r="E65">
        <f>'Scenario Data'!F91</f>
        <v>1.4784999999999999</v>
      </c>
      <c r="F65">
        <f>'Scenario Data'!F115</f>
        <v>1.3720000000000001</v>
      </c>
    </row>
    <row r="66" spans="1:6" x14ac:dyDescent="0.4">
      <c r="A66" s="10">
        <v>2035</v>
      </c>
      <c r="B66">
        <f>'Scenario Data'!F20</f>
        <v>2.0625</v>
      </c>
      <c r="C66">
        <f>'Scenario Data'!F44</f>
        <v>1.9815</v>
      </c>
      <c r="D66">
        <f>'Scenario Data'!F68</f>
        <v>1.9495</v>
      </c>
      <c r="E66">
        <f>'Scenario Data'!F92</f>
        <v>1.6154999999999999</v>
      </c>
      <c r="F66">
        <f>'Scenario Data'!F116</f>
        <v>1.474</v>
      </c>
    </row>
    <row r="67" spans="1:6" x14ac:dyDescent="0.4">
      <c r="A67" s="10">
        <v>2036</v>
      </c>
      <c r="B67">
        <f>'Scenario Data'!F21</f>
        <v>2.19</v>
      </c>
      <c r="C67">
        <f>'Scenario Data'!F45</f>
        <v>2.0499999999999998</v>
      </c>
      <c r="D67">
        <f>'Scenario Data'!F69</f>
        <v>2.4860000000000002</v>
      </c>
      <c r="E67">
        <f>'Scenario Data'!F93</f>
        <v>1.7915000000000001</v>
      </c>
      <c r="F67">
        <f>'Scenario Data'!F117</f>
        <v>1.5165</v>
      </c>
    </row>
    <row r="68" spans="1:6" x14ac:dyDescent="0.4">
      <c r="A68" s="10">
        <v>2037</v>
      </c>
      <c r="B68">
        <f>'Scenario Data'!F22</f>
        <v>2.3264999999999998</v>
      </c>
      <c r="C68">
        <f>'Scenario Data'!F46</f>
        <v>2.1655000000000002</v>
      </c>
      <c r="D68">
        <f>'Scenario Data'!F70</f>
        <v>2.6684999999999999</v>
      </c>
      <c r="E68">
        <f>'Scenario Data'!F94</f>
        <v>1.9359999999999999</v>
      </c>
      <c r="F68">
        <f>'Scenario Data'!F118</f>
        <v>1.599</v>
      </c>
    </row>
    <row r="70" spans="1:6" s="28" customFormat="1" ht="35.6" x14ac:dyDescent="0.9">
      <c r="A70" s="17" t="s">
        <v>25</v>
      </c>
      <c r="B70" s="17"/>
      <c r="C70" s="17"/>
      <c r="D70" s="17"/>
      <c r="E70" s="17"/>
      <c r="F70" s="17"/>
    </row>
    <row r="71" spans="1:6" ht="37.299999999999997" x14ac:dyDescent="0.4">
      <c r="A71" s="18" t="s">
        <v>0</v>
      </c>
      <c r="B71" s="19" t="s">
        <v>14</v>
      </c>
      <c r="C71" s="20" t="s">
        <v>15</v>
      </c>
      <c r="D71" s="21" t="s">
        <v>16</v>
      </c>
      <c r="E71" s="21" t="s">
        <v>17</v>
      </c>
      <c r="F71" s="21" t="s">
        <v>18</v>
      </c>
    </row>
    <row r="72" spans="1:6" x14ac:dyDescent="0.4">
      <c r="A72" s="10">
        <v>2018</v>
      </c>
      <c r="B72">
        <f>'Scenario Data'!G3</f>
        <v>0</v>
      </c>
      <c r="C72">
        <f>'Scenario Data'!G27</f>
        <v>0</v>
      </c>
      <c r="D72">
        <f>'Scenario Data'!G51</f>
        <v>0</v>
      </c>
      <c r="E72">
        <f>'Scenario Data'!G75</f>
        <v>0</v>
      </c>
      <c r="F72">
        <f>'Scenario Data'!G99</f>
        <v>0</v>
      </c>
    </row>
    <row r="73" spans="1:6" x14ac:dyDescent="0.4">
      <c r="A73" s="10">
        <v>2019</v>
      </c>
      <c r="B73">
        <f>'Scenario Data'!G4</f>
        <v>1E-3</v>
      </c>
      <c r="C73">
        <f>'Scenario Data'!G28</f>
        <v>0</v>
      </c>
      <c r="D73">
        <f>'Scenario Data'!G52</f>
        <v>0</v>
      </c>
      <c r="E73">
        <f>'Scenario Data'!G76</f>
        <v>0</v>
      </c>
      <c r="F73">
        <f>'Scenario Data'!G100</f>
        <v>0</v>
      </c>
    </row>
    <row r="74" spans="1:6" x14ac:dyDescent="0.4">
      <c r="A74" s="10">
        <v>2020</v>
      </c>
      <c r="B74">
        <f>'Scenario Data'!G5</f>
        <v>1E-3</v>
      </c>
      <c r="C74">
        <f>'Scenario Data'!G29</f>
        <v>0</v>
      </c>
      <c r="D74">
        <f>'Scenario Data'!G53</f>
        <v>0</v>
      </c>
      <c r="E74">
        <f>'Scenario Data'!G77</f>
        <v>0</v>
      </c>
      <c r="F74">
        <f>'Scenario Data'!G101</f>
        <v>0</v>
      </c>
    </row>
    <row r="75" spans="1:6" x14ac:dyDescent="0.4">
      <c r="A75" s="10">
        <v>2021</v>
      </c>
      <c r="B75">
        <f>'Scenario Data'!G6</f>
        <v>4.0000000000000001E-3</v>
      </c>
      <c r="C75">
        <f>'Scenario Data'!G30</f>
        <v>2E-3</v>
      </c>
      <c r="D75">
        <f>'Scenario Data'!G54</f>
        <v>0</v>
      </c>
      <c r="E75">
        <f>'Scenario Data'!G78</f>
        <v>0</v>
      </c>
      <c r="F75">
        <f>'Scenario Data'!G102</f>
        <v>0</v>
      </c>
    </row>
    <row r="76" spans="1:6" x14ac:dyDescent="0.4">
      <c r="A76" s="10">
        <v>2022</v>
      </c>
      <c r="B76">
        <f>'Scenario Data'!G7</f>
        <v>8.0000000000000002E-3</v>
      </c>
      <c r="C76">
        <f>'Scenario Data'!G31</f>
        <v>4.0000000000000001E-3</v>
      </c>
      <c r="D76">
        <f>'Scenario Data'!G55</f>
        <v>0</v>
      </c>
      <c r="E76">
        <f>'Scenario Data'!G79</f>
        <v>0</v>
      </c>
      <c r="F76">
        <f>'Scenario Data'!G103</f>
        <v>0</v>
      </c>
    </row>
    <row r="77" spans="1:6" x14ac:dyDescent="0.4">
      <c r="A77" s="10">
        <v>2023</v>
      </c>
      <c r="B77">
        <f>'Scenario Data'!G8</f>
        <v>8.9999999999999993E-3</v>
      </c>
      <c r="C77">
        <f>'Scenario Data'!G32</f>
        <v>7.0000000000000001E-3</v>
      </c>
      <c r="D77">
        <f>'Scenario Data'!G56</f>
        <v>0</v>
      </c>
      <c r="E77">
        <f>'Scenario Data'!G80</f>
        <v>0</v>
      </c>
      <c r="F77">
        <f>'Scenario Data'!G104</f>
        <v>0</v>
      </c>
    </row>
    <row r="78" spans="1:6" x14ac:dyDescent="0.4">
      <c r="A78" s="10">
        <v>2024</v>
      </c>
      <c r="B78">
        <f>'Scenario Data'!G9</f>
        <v>0.13800000000000001</v>
      </c>
      <c r="C78">
        <f>'Scenario Data'!G33</f>
        <v>0.16600000000000001</v>
      </c>
      <c r="D78">
        <f>'Scenario Data'!G57</f>
        <v>0</v>
      </c>
      <c r="E78">
        <f>'Scenario Data'!G81</f>
        <v>0</v>
      </c>
      <c r="F78">
        <f>'Scenario Data'!G105</f>
        <v>0</v>
      </c>
    </row>
    <row r="79" spans="1:6" x14ac:dyDescent="0.4">
      <c r="A79" s="10">
        <v>2025</v>
      </c>
      <c r="B79">
        <f>'Scenario Data'!G10</f>
        <v>0.72599999999999998</v>
      </c>
      <c r="C79">
        <f>'Scenario Data'!G34</f>
        <v>0.93300000000000005</v>
      </c>
      <c r="D79">
        <f>'Scenario Data'!G58</f>
        <v>0</v>
      </c>
      <c r="E79">
        <f>'Scenario Data'!G82</f>
        <v>0</v>
      </c>
      <c r="F79">
        <f>'Scenario Data'!G106</f>
        <v>0</v>
      </c>
    </row>
    <row r="80" spans="1:6" x14ac:dyDescent="0.4">
      <c r="A80" s="10">
        <v>2026</v>
      </c>
      <c r="B80">
        <f>'Scenario Data'!G11</f>
        <v>1.524</v>
      </c>
      <c r="C80">
        <f>'Scenario Data'!G35</f>
        <v>1.34</v>
      </c>
      <c r="D80">
        <f>'Scenario Data'!G59</f>
        <v>0</v>
      </c>
      <c r="E80">
        <f>'Scenario Data'!G83</f>
        <v>0</v>
      </c>
      <c r="F80">
        <f>'Scenario Data'!G107</f>
        <v>0</v>
      </c>
    </row>
    <row r="81" spans="1:6" x14ac:dyDescent="0.4">
      <c r="A81" s="10">
        <v>2027</v>
      </c>
      <c r="B81">
        <f>'Scenario Data'!G12</f>
        <v>2.137</v>
      </c>
      <c r="C81">
        <f>'Scenario Data'!G36</f>
        <v>1.5509999999999999</v>
      </c>
      <c r="D81">
        <f>'Scenario Data'!G60</f>
        <v>0</v>
      </c>
      <c r="E81">
        <f>'Scenario Data'!G84</f>
        <v>0</v>
      </c>
      <c r="F81">
        <f>'Scenario Data'!G108</f>
        <v>0</v>
      </c>
    </row>
    <row r="82" spans="1:6" x14ac:dyDescent="0.4">
      <c r="A82" s="10">
        <v>2028</v>
      </c>
      <c r="B82">
        <f>'Scenario Data'!G13</f>
        <v>2.355</v>
      </c>
      <c r="C82">
        <f>'Scenario Data'!G37</f>
        <v>1.6819999999999999</v>
      </c>
      <c r="D82">
        <f>'Scenario Data'!G61</f>
        <v>7.0000000000000001E-3</v>
      </c>
      <c r="E82">
        <f>'Scenario Data'!G85</f>
        <v>0</v>
      </c>
      <c r="F82">
        <f>'Scenario Data'!G109</f>
        <v>0</v>
      </c>
    </row>
    <row r="83" spans="1:6" x14ac:dyDescent="0.4">
      <c r="A83" s="10">
        <v>2029</v>
      </c>
      <c r="B83">
        <f>'Scenario Data'!G14</f>
        <v>2.6389999999999998</v>
      </c>
      <c r="C83">
        <f>'Scenario Data'!G38</f>
        <v>2.0939999999999999</v>
      </c>
      <c r="D83">
        <f>'Scenario Data'!G62</f>
        <v>8.8999999999999996E-2</v>
      </c>
      <c r="E83">
        <f>'Scenario Data'!G86</f>
        <v>0</v>
      </c>
      <c r="F83">
        <f>'Scenario Data'!G110</f>
        <v>0</v>
      </c>
    </row>
    <row r="84" spans="1:6" x14ac:dyDescent="0.4">
      <c r="A84" s="10">
        <v>2030</v>
      </c>
      <c r="B84">
        <f>'Scenario Data'!G15</f>
        <v>3.3820000000000001</v>
      </c>
      <c r="C84">
        <f>'Scenario Data'!G39</f>
        <v>3.1739999999999999</v>
      </c>
      <c r="D84">
        <f>'Scenario Data'!G63</f>
        <v>0.84699999999999998</v>
      </c>
      <c r="E84">
        <f>'Scenario Data'!G87</f>
        <v>2.1000000000000001E-2</v>
      </c>
      <c r="F84">
        <f>'Scenario Data'!G111</f>
        <v>2.1000000000000001E-2</v>
      </c>
    </row>
    <row r="85" spans="1:6" x14ac:dyDescent="0.4">
      <c r="A85" s="10">
        <v>2031</v>
      </c>
      <c r="B85">
        <f>'Scenario Data'!G16</f>
        <v>4.2249999999999996</v>
      </c>
      <c r="C85">
        <f>'Scenario Data'!G40</f>
        <v>3.7210000000000001</v>
      </c>
      <c r="D85">
        <f>'Scenario Data'!G64</f>
        <v>2.4489999999999998</v>
      </c>
      <c r="E85">
        <f>'Scenario Data'!G88</f>
        <v>0.05</v>
      </c>
      <c r="F85">
        <f>'Scenario Data'!G112</f>
        <v>2.1000000000000001E-2</v>
      </c>
    </row>
    <row r="86" spans="1:6" x14ac:dyDescent="0.4">
      <c r="A86" s="10">
        <v>2032</v>
      </c>
      <c r="B86">
        <f>'Scenario Data'!G17</f>
        <v>4.9089999999999998</v>
      </c>
      <c r="C86">
        <f>'Scenario Data'!G41</f>
        <v>4.069</v>
      </c>
      <c r="D86">
        <f>'Scenario Data'!G65</f>
        <v>2.536</v>
      </c>
      <c r="E86">
        <f>'Scenario Data'!G89</f>
        <v>0.14899999999999999</v>
      </c>
      <c r="F86">
        <f>'Scenario Data'!G113</f>
        <v>7.9000000000000001E-2</v>
      </c>
    </row>
    <row r="87" spans="1:6" x14ac:dyDescent="0.4">
      <c r="A87" s="10">
        <v>2033</v>
      </c>
      <c r="B87">
        <f>'Scenario Data'!G18</f>
        <v>5.5019999999999998</v>
      </c>
      <c r="C87">
        <f>'Scenario Data'!G42</f>
        <v>4.6669999999999998</v>
      </c>
      <c r="D87">
        <f>'Scenario Data'!G66</f>
        <v>2.6909999999999998</v>
      </c>
      <c r="E87">
        <f>'Scenario Data'!G90</f>
        <v>0.32400000000000001</v>
      </c>
      <c r="F87">
        <f>'Scenario Data'!G114</f>
        <v>0.155</v>
      </c>
    </row>
    <row r="88" spans="1:6" x14ac:dyDescent="0.4">
      <c r="A88" s="10">
        <v>2034</v>
      </c>
      <c r="B88">
        <f>'Scenario Data'!G19</f>
        <v>6.415</v>
      </c>
      <c r="C88">
        <f>'Scenario Data'!G43</f>
        <v>5.96</v>
      </c>
      <c r="D88">
        <f>'Scenario Data'!G67</f>
        <v>3.1269999999999998</v>
      </c>
      <c r="E88">
        <f>'Scenario Data'!G91</f>
        <v>0.51</v>
      </c>
      <c r="F88">
        <f>'Scenario Data'!G115</f>
        <v>0.19</v>
      </c>
    </row>
    <row r="89" spans="1:6" x14ac:dyDescent="0.4">
      <c r="A89" s="10">
        <v>2035</v>
      </c>
      <c r="B89">
        <f>'Scenario Data'!G20</f>
        <v>6.851</v>
      </c>
      <c r="C89">
        <f>'Scenario Data'!G44</f>
        <v>5.83</v>
      </c>
      <c r="D89">
        <f>'Scenario Data'!G68</f>
        <v>4.0030000000000001</v>
      </c>
      <c r="E89">
        <f>'Scenario Data'!G92</f>
        <v>0.91600000000000004</v>
      </c>
      <c r="F89">
        <f>'Scenario Data'!G116</f>
        <v>0.434</v>
      </c>
    </row>
    <row r="90" spans="1:6" x14ac:dyDescent="0.4">
      <c r="A90" s="10">
        <v>2036</v>
      </c>
      <c r="B90">
        <f>'Scenario Data'!G21</f>
        <v>6.8739999999999997</v>
      </c>
      <c r="C90">
        <f>'Scenario Data'!G45</f>
        <v>5.9029999999999996</v>
      </c>
      <c r="D90">
        <f>'Scenario Data'!G69</f>
        <v>5.5579999999999998</v>
      </c>
      <c r="E90">
        <f>'Scenario Data'!G93</f>
        <v>1.458</v>
      </c>
      <c r="F90">
        <f>'Scenario Data'!G117</f>
        <v>0.627</v>
      </c>
    </row>
    <row r="91" spans="1:6" x14ac:dyDescent="0.4">
      <c r="A91" s="10">
        <v>2037</v>
      </c>
      <c r="B91">
        <f>'Scenario Data'!G22</f>
        <v>7.0949999999999998</v>
      </c>
      <c r="C91">
        <f>'Scenario Data'!G46</f>
        <v>6.51</v>
      </c>
      <c r="D91">
        <f>'Scenario Data'!G70</f>
        <v>6.18</v>
      </c>
      <c r="E91">
        <f>'Scenario Data'!G94</f>
        <v>1.95</v>
      </c>
      <c r="F91">
        <f>'Scenario Data'!G118</f>
        <v>0.82299999999999995</v>
      </c>
    </row>
    <row r="93" spans="1:6" s="28" customFormat="1" ht="35.6" x14ac:dyDescent="0.9">
      <c r="A93" s="17" t="s">
        <v>21</v>
      </c>
      <c r="B93" s="17"/>
      <c r="C93" s="17"/>
      <c r="D93" s="17"/>
      <c r="E93" s="17"/>
      <c r="F93" s="17"/>
    </row>
    <row r="94" spans="1:6" ht="37.299999999999997" x14ac:dyDescent="0.4">
      <c r="A94" s="18" t="s">
        <v>0</v>
      </c>
      <c r="B94" s="19" t="s">
        <v>14</v>
      </c>
      <c r="C94" s="20" t="s">
        <v>15</v>
      </c>
      <c r="D94" s="21" t="s">
        <v>16</v>
      </c>
      <c r="E94" s="21" t="s">
        <v>17</v>
      </c>
      <c r="F94" s="21" t="s">
        <v>18</v>
      </c>
    </row>
    <row r="95" spans="1:6" x14ac:dyDescent="0.4">
      <c r="A95" s="10">
        <v>2018</v>
      </c>
      <c r="B95">
        <f>'Scenario Data'!J3/1000</f>
        <v>437.556491466968</v>
      </c>
      <c r="C95">
        <f>'Scenario Data'!J27/1000</f>
        <v>419.44689444081519</v>
      </c>
      <c r="D95">
        <f>'Scenario Data'!J51/1000</f>
        <v>389.76811633144968</v>
      </c>
      <c r="E95">
        <f>'Scenario Data'!J75/1000</f>
        <v>379.12816705897296</v>
      </c>
      <c r="F95">
        <f>'Scenario Data'!J99/1000</f>
        <v>379.12816705897296</v>
      </c>
    </row>
    <row r="96" spans="1:6" x14ac:dyDescent="0.4">
      <c r="A96" s="10">
        <v>2019</v>
      </c>
      <c r="B96">
        <f>'Scenario Data'!J4/1000</f>
        <v>447.61156991168059</v>
      </c>
      <c r="C96">
        <f>'Scenario Data'!J28/1000</f>
        <v>425.79306299222139</v>
      </c>
      <c r="D96">
        <f>'Scenario Data'!J52/1000</f>
        <v>395.43705380938513</v>
      </c>
      <c r="E96">
        <f>'Scenario Data'!J76/1000</f>
        <v>390.75379556678939</v>
      </c>
      <c r="F96">
        <f>'Scenario Data'!J100/1000</f>
        <v>390.75379556678939</v>
      </c>
    </row>
    <row r="97" spans="1:6" x14ac:dyDescent="0.4">
      <c r="A97" s="10">
        <v>2020</v>
      </c>
      <c r="B97">
        <f>'Scenario Data'!J5/1000</f>
        <v>462.11804064372348</v>
      </c>
      <c r="C97">
        <f>'Scenario Data'!J29/1000</f>
        <v>437.32330697665753</v>
      </c>
      <c r="D97">
        <f>'Scenario Data'!J53/1000</f>
        <v>402.89047959898966</v>
      </c>
      <c r="E97">
        <f>'Scenario Data'!J77/1000</f>
        <v>401.07193187850265</v>
      </c>
      <c r="F97">
        <f>'Scenario Data'!J101/1000</f>
        <v>401.07193187850265</v>
      </c>
    </row>
    <row r="98" spans="1:6" x14ac:dyDescent="0.4">
      <c r="A98" s="10">
        <v>2021</v>
      </c>
      <c r="B98">
        <f>'Scenario Data'!J6/1000</f>
        <v>482.38015096478006</v>
      </c>
      <c r="C98">
        <f>'Scenario Data'!J30/1000</f>
        <v>456.53251781558333</v>
      </c>
      <c r="D98">
        <f>'Scenario Data'!J54/1000</f>
        <v>421.48338025847943</v>
      </c>
      <c r="E98">
        <f>'Scenario Data'!J78/1000</f>
        <v>420.94744493553043</v>
      </c>
      <c r="F98">
        <f>'Scenario Data'!J102/1000</f>
        <v>420.94744493553043</v>
      </c>
    </row>
    <row r="99" spans="1:6" x14ac:dyDescent="0.4">
      <c r="A99" s="10">
        <v>2022</v>
      </c>
      <c r="B99">
        <f>'Scenario Data'!J7/1000</f>
        <v>504.94882833026327</v>
      </c>
      <c r="C99">
        <f>'Scenario Data'!J31/1000</f>
        <v>478.49497269341953</v>
      </c>
      <c r="D99">
        <f>'Scenario Data'!J55/1000</f>
        <v>442.27141110777256</v>
      </c>
      <c r="E99">
        <f>'Scenario Data'!J79/1000</f>
        <v>442.31232840055696</v>
      </c>
      <c r="F99">
        <f>'Scenario Data'!J103/1000</f>
        <v>442.31232840055696</v>
      </c>
    </row>
    <row r="100" spans="1:6" x14ac:dyDescent="0.4">
      <c r="A100" s="10">
        <v>2023</v>
      </c>
      <c r="B100">
        <f>'Scenario Data'!J8/1000</f>
        <v>530.31691315289174</v>
      </c>
      <c r="C100">
        <f>'Scenario Data'!J32/1000</f>
        <v>502.13767766185435</v>
      </c>
      <c r="D100">
        <f>'Scenario Data'!J56/1000</f>
        <v>464.72155140956494</v>
      </c>
      <c r="E100">
        <f>'Scenario Data'!J80/1000</f>
        <v>464.76492578733905</v>
      </c>
      <c r="F100">
        <f>'Scenario Data'!J104/1000</f>
        <v>464.76492578733905</v>
      </c>
    </row>
    <row r="101" spans="1:6" x14ac:dyDescent="0.4">
      <c r="A101" s="10">
        <v>2024</v>
      </c>
      <c r="B101">
        <f>'Scenario Data'!J9/1000</f>
        <v>539.04856041670257</v>
      </c>
      <c r="C101">
        <f>'Scenario Data'!J33/1000</f>
        <v>503.7306853828054</v>
      </c>
      <c r="D101">
        <f>'Scenario Data'!J57/1000</f>
        <v>488.31498805194093</v>
      </c>
      <c r="E101">
        <f>'Scenario Data'!J81/1000</f>
        <v>488.36093120350341</v>
      </c>
      <c r="F101">
        <f>'Scenario Data'!J105/1000</f>
        <v>488.36093120350341</v>
      </c>
    </row>
    <row r="102" spans="1:6" x14ac:dyDescent="0.4">
      <c r="A102" s="10">
        <v>2025</v>
      </c>
      <c r="B102">
        <f>'Scenario Data'!J10/1000</f>
        <v>486.43371251210084</v>
      </c>
      <c r="C102">
        <f>'Scenario Data'!J34/1000</f>
        <v>423.74061457484464</v>
      </c>
      <c r="D102">
        <f>'Scenario Data'!J58/1000</f>
        <v>513.11014202257195</v>
      </c>
      <c r="E102">
        <f>'Scenario Data'!J82/1000</f>
        <v>513.15887023930429</v>
      </c>
      <c r="F102">
        <f>'Scenario Data'!J106/1000</f>
        <v>513.15887023930429</v>
      </c>
    </row>
    <row r="103" spans="1:6" x14ac:dyDescent="0.4">
      <c r="A103" s="10">
        <v>2026</v>
      </c>
      <c r="B103">
        <f>'Scenario Data'!J11/1000</f>
        <v>406.05643198894171</v>
      </c>
      <c r="C103">
        <f>'Scenario Data'!J35/1000</f>
        <v>392.02777842003042</v>
      </c>
      <c r="D103">
        <f>'Scenario Data'!J59/1000</f>
        <v>539.16839041738376</v>
      </c>
      <c r="E103">
        <f>'Scenario Data'!J83/1000</f>
        <v>539.2201047604724</v>
      </c>
      <c r="F103">
        <f>'Scenario Data'!J107/1000</f>
        <v>539.2201047604724</v>
      </c>
    </row>
    <row r="104" spans="1:6" x14ac:dyDescent="0.4">
      <c r="A104" s="10">
        <v>2027</v>
      </c>
      <c r="B104">
        <f>'Scenario Data'!J12/1000</f>
        <v>348.77067240054492</v>
      </c>
      <c r="C104">
        <f>'Scenario Data'!J36/1000</f>
        <v>387.23397000166091</v>
      </c>
      <c r="D104">
        <f>'Scenario Data'!J60/1000</f>
        <v>566.55451735349209</v>
      </c>
      <c r="E104">
        <f>'Scenario Data'!J84/1000</f>
        <v>566.60939618672649</v>
      </c>
      <c r="F104">
        <f>'Scenario Data'!J108/1000</f>
        <v>566.60939618672649</v>
      </c>
    </row>
    <row r="105" spans="1:6" x14ac:dyDescent="0.4">
      <c r="A105" s="10">
        <v>2028</v>
      </c>
      <c r="B105">
        <f>'Scenario Data'!J13/1000</f>
        <v>346.18672194913518</v>
      </c>
      <c r="C105">
        <f>'Scenario Data'!J37/1000</f>
        <v>395.02503888175534</v>
      </c>
      <c r="D105">
        <f>'Scenario Data'!J61/1000</f>
        <v>594.27265399138605</v>
      </c>
      <c r="E105">
        <f>'Scenario Data'!J85/1000</f>
        <v>595.39474711084449</v>
      </c>
      <c r="F105">
        <f>'Scenario Data'!J109/1000</f>
        <v>595.39474711084449</v>
      </c>
    </row>
    <row r="106" spans="1:6" x14ac:dyDescent="0.4">
      <c r="A106" s="10">
        <v>2029</v>
      </c>
      <c r="B106">
        <f>'Scenario Data'!J14/1000</f>
        <v>351.02554154231723</v>
      </c>
      <c r="C106">
        <f>'Scenario Data'!J38/1000</f>
        <v>385.15008441750723</v>
      </c>
      <c r="D106">
        <f>'Scenario Data'!J62/1000</f>
        <v>613.59416742972417</v>
      </c>
      <c r="E106">
        <f>'Scenario Data'!J86/1000</f>
        <v>625.64756326376221</v>
      </c>
      <c r="F106">
        <f>'Scenario Data'!J110/1000</f>
        <v>625.64756326376221</v>
      </c>
    </row>
    <row r="107" spans="1:6" x14ac:dyDescent="0.4">
      <c r="A107" s="10">
        <v>2030</v>
      </c>
      <c r="B107">
        <f>'Scenario Data'!J15/1000</f>
        <v>334.9992129803635</v>
      </c>
      <c r="C107">
        <f>'Scenario Data'!J39/1000</f>
        <v>336.09362136602886</v>
      </c>
      <c r="D107">
        <f>'Scenario Data'!J63/1000</f>
        <v>548.880577662159</v>
      </c>
      <c r="E107">
        <f>'Scenario Data'!J87/1000</f>
        <v>654.43725570492973</v>
      </c>
      <c r="F107">
        <f>'Scenario Data'!J111/1000</f>
        <v>654.43725570492973</v>
      </c>
    </row>
    <row r="108" spans="1:6" x14ac:dyDescent="0.4">
      <c r="A108" s="10">
        <v>2031</v>
      </c>
      <c r="B108">
        <f>'Scenario Data'!J16/1000</f>
        <v>317.30930875120146</v>
      </c>
      <c r="C108">
        <f>'Scenario Data'!J40/1000</f>
        <v>325.8182725875385</v>
      </c>
      <c r="D108">
        <f>'Scenario Data'!J64/1000</f>
        <v>369.23429944689309</v>
      </c>
      <c r="E108">
        <f>'Scenario Data'!J88/1000</f>
        <v>687.71911490223624</v>
      </c>
      <c r="F108">
        <f>'Scenario Data'!J112/1000</f>
        <v>687.71911490223624</v>
      </c>
    </row>
    <row r="109" spans="1:6" x14ac:dyDescent="0.4">
      <c r="A109" s="10">
        <v>2032</v>
      </c>
      <c r="B109">
        <f>'Scenario Data'!J17/1000</f>
        <v>308.07854952401323</v>
      </c>
      <c r="C109">
        <f>'Scenario Data'!J41/1000</f>
        <v>330.28615393356125</v>
      </c>
      <c r="D109">
        <f>'Scenario Data'!J65/1000</f>
        <v>384.38733005029576</v>
      </c>
      <c r="E109">
        <f>'Scenario Data'!J89/1000</f>
        <v>714.87535126975501</v>
      </c>
      <c r="F109">
        <f>'Scenario Data'!J113/1000</f>
        <v>714.87535126975501</v>
      </c>
    </row>
    <row r="110" spans="1:6" x14ac:dyDescent="0.4">
      <c r="A110" s="10">
        <v>2033</v>
      </c>
      <c r="B110">
        <f>'Scenario Data'!J18/1000</f>
        <v>306.69199613821894</v>
      </c>
      <c r="C110">
        <f>'Scenario Data'!J42/1000</f>
        <v>330.05277794686162</v>
      </c>
      <c r="D110">
        <f>'Scenario Data'!J66/1000</f>
        <v>402.02952359572896</v>
      </c>
      <c r="E110">
        <f>'Scenario Data'!J90/1000</f>
        <v>740.61484743180699</v>
      </c>
      <c r="F110">
        <f>'Scenario Data'!J114/1000</f>
        <v>740.61484743180699</v>
      </c>
    </row>
    <row r="111" spans="1:6" x14ac:dyDescent="0.4">
      <c r="A111" s="10">
        <v>2034</v>
      </c>
      <c r="B111">
        <f>'Scenario Data'!J19/1000</f>
        <v>300.76827299461547</v>
      </c>
      <c r="C111">
        <f>'Scenario Data'!J43/1000</f>
        <v>313.36553704061907</v>
      </c>
      <c r="D111">
        <f>'Scenario Data'!J67/1000</f>
        <v>411.72222354849174</v>
      </c>
      <c r="E111">
        <f>'Scenario Data'!J91/1000</f>
        <v>777.14700223361319</v>
      </c>
      <c r="F111">
        <f>'Scenario Data'!J115/1000</f>
        <v>777.14700223361319</v>
      </c>
    </row>
    <row r="112" spans="1:6" x14ac:dyDescent="0.4">
      <c r="A112" s="10">
        <v>2035</v>
      </c>
      <c r="B112">
        <f>'Scenario Data'!J20/1000</f>
        <v>301.84962060762632</v>
      </c>
      <c r="C112">
        <f>'Scenario Data'!J44/1000</f>
        <v>321.91341462923964</v>
      </c>
      <c r="D112">
        <f>'Scenario Data'!J68/1000</f>
        <v>390.93943718193498</v>
      </c>
      <c r="E112">
        <f>'Scenario Data'!J92/1000</f>
        <v>783.06025410376833</v>
      </c>
      <c r="F112">
        <f>'Scenario Data'!J116/1000</f>
        <v>783.06025410376833</v>
      </c>
    </row>
    <row r="113" spans="1:6" x14ac:dyDescent="0.4">
      <c r="A113" s="10">
        <v>2036</v>
      </c>
      <c r="B113">
        <f>'Scenario Data'!J21/1000</f>
        <v>307.5046163910522</v>
      </c>
      <c r="C113">
        <f>'Scenario Data'!J45/1000</f>
        <v>333.30494908897089</v>
      </c>
      <c r="D113">
        <f>'Scenario Data'!J69/1000</f>
        <v>321.36085397520912</v>
      </c>
      <c r="E113">
        <f>'Scenario Data'!J93/1000</f>
        <v>811.94107344458314</v>
      </c>
      <c r="F113">
        <f>'Scenario Data'!J117/1000</f>
        <v>811.94107344458314</v>
      </c>
    </row>
    <row r="114" spans="1:6" x14ac:dyDescent="0.4">
      <c r="A114" s="10">
        <v>2037</v>
      </c>
      <c r="B114">
        <f>'Scenario Data'!J22/1000</f>
        <v>312.4677553439173</v>
      </c>
      <c r="C114">
        <f>'Scenario Data'!J46/1000</f>
        <v>340.06792741029841</v>
      </c>
      <c r="D114">
        <f>'Scenario Data'!J70/1000</f>
        <v>319.29365119822279</v>
      </c>
      <c r="E114">
        <f>'Scenario Data'!J94/1000</f>
        <v>830.2014687342471</v>
      </c>
      <c r="F114">
        <f>'Scenario Data'!J118/1000</f>
        <v>830.2014687342471</v>
      </c>
    </row>
    <row r="116" spans="1:6" s="28" customFormat="1" ht="35.6" x14ac:dyDescent="0.9">
      <c r="A116" s="17" t="s">
        <v>19</v>
      </c>
      <c r="B116" s="17"/>
      <c r="C116" s="17"/>
      <c r="D116" s="17"/>
      <c r="E116" s="17"/>
      <c r="F116" s="17"/>
    </row>
    <row r="117" spans="1:6" ht="37.299999999999997" x14ac:dyDescent="0.4">
      <c r="A117" s="18" t="s">
        <v>0</v>
      </c>
      <c r="B117" s="19" t="s">
        <v>14</v>
      </c>
      <c r="C117" s="20" t="s">
        <v>15</v>
      </c>
      <c r="D117" s="21" t="s">
        <v>16</v>
      </c>
      <c r="E117" s="21" t="s">
        <v>17</v>
      </c>
      <c r="F117" s="21" t="s">
        <v>18</v>
      </c>
    </row>
    <row r="118" spans="1:6" x14ac:dyDescent="0.4">
      <c r="A118" s="10">
        <v>2018</v>
      </c>
      <c r="B118">
        <f>'Scenario Data'!I3/1000</f>
        <v>0</v>
      </c>
      <c r="C118">
        <f>'Scenario Data'!I27/1000</f>
        <v>14.032396417370697</v>
      </c>
      <c r="D118">
        <f>'Scenario Data'!I51/1000</f>
        <v>127.71996411377604</v>
      </c>
      <c r="E118">
        <f>'Scenario Data'!I75/1000</f>
        <v>219.52583478629208</v>
      </c>
      <c r="F118">
        <f>'Scenario Data'!I99/1000</f>
        <v>305.51635800407774</v>
      </c>
    </row>
    <row r="119" spans="1:6" x14ac:dyDescent="0.4">
      <c r="A119" s="10">
        <v>2019</v>
      </c>
      <c r="B119">
        <f>'Scenario Data'!I4/1000</f>
        <v>0</v>
      </c>
      <c r="C119">
        <f>'Scenario Data'!I28/1000</f>
        <v>17.991235232353265</v>
      </c>
      <c r="D119">
        <f>'Scenario Data'!I52/1000</f>
        <v>158.47424116727441</v>
      </c>
      <c r="E119">
        <f>'Scenario Data'!I76/1000</f>
        <v>252.5065476601728</v>
      </c>
      <c r="F119">
        <f>'Scenario Data'!I100/1000</f>
        <v>337.71880923128782</v>
      </c>
    </row>
    <row r="120" spans="1:6" x14ac:dyDescent="0.4">
      <c r="A120" s="10">
        <v>2020</v>
      </c>
      <c r="B120">
        <f>'Scenario Data'!I5/1000</f>
        <v>0</v>
      </c>
      <c r="C120">
        <f>'Scenario Data'!I29/1000</f>
        <v>20.606383957833469</v>
      </c>
      <c r="D120">
        <f>'Scenario Data'!I53/1000</f>
        <v>180.3831856230764</v>
      </c>
      <c r="E120">
        <f>'Scenario Data'!I77/1000</f>
        <v>274.26582409950339</v>
      </c>
      <c r="F120">
        <f>'Scenario Data'!I101/1000</f>
        <v>368.97544201651345</v>
      </c>
    </row>
    <row r="121" spans="1:6" x14ac:dyDescent="0.4">
      <c r="A121" s="10">
        <v>2021</v>
      </c>
      <c r="B121">
        <f>'Scenario Data'!I6/1000</f>
        <v>0</v>
      </c>
      <c r="C121">
        <f>'Scenario Data'!I30/1000</f>
        <v>22.196174399511591</v>
      </c>
      <c r="D121">
        <f>'Scenario Data'!I54/1000</f>
        <v>191.31981016478304</v>
      </c>
      <c r="E121">
        <f>'Scenario Data'!I78/1000</f>
        <v>288.33565452764304</v>
      </c>
      <c r="F121">
        <f>'Scenario Data'!I102/1000</f>
        <v>384.26126654990537</v>
      </c>
    </row>
    <row r="122" spans="1:6" x14ac:dyDescent="0.4">
      <c r="A122" s="10">
        <v>2022</v>
      </c>
      <c r="B122">
        <f>'Scenario Data'!I7/1000</f>
        <v>0</v>
      </c>
      <c r="C122">
        <f>'Scenario Data'!I31/1000</f>
        <v>23.8530964566398</v>
      </c>
      <c r="D122">
        <f>'Scenario Data'!I55/1000</f>
        <v>200.08187891422671</v>
      </c>
      <c r="E122">
        <f>'Scenario Data'!I79/1000</f>
        <v>299.58352538948941</v>
      </c>
      <c r="F122">
        <f>'Scenario Data'!I103/1000</f>
        <v>399.24919961618906</v>
      </c>
    </row>
    <row r="123" spans="1:6" x14ac:dyDescent="0.4">
      <c r="A123" s="10">
        <v>2023</v>
      </c>
      <c r="B123">
        <f>'Scenario Data'!I8/1000</f>
        <v>0</v>
      </c>
      <c r="C123">
        <f>'Scenario Data'!I32/1000</f>
        <v>25.007883161877643</v>
      </c>
      <c r="D123">
        <f>'Scenario Data'!I56/1000</f>
        <v>207.86937095642247</v>
      </c>
      <c r="E123">
        <f>'Scenario Data'!I80/1000</f>
        <v>311.23803965528344</v>
      </c>
      <c r="F123">
        <f>'Scenario Data'!I104/1000</f>
        <v>414.77886701031787</v>
      </c>
    </row>
    <row r="124" spans="1:6" x14ac:dyDescent="0.4">
      <c r="A124" s="10">
        <v>2024</v>
      </c>
      <c r="B124">
        <f>'Scenario Data'!I9/1000</f>
        <v>0</v>
      </c>
      <c r="C124">
        <f>'Scenario Data'!I33/1000</f>
        <v>30.746028227093767</v>
      </c>
      <c r="D124">
        <f>'Scenario Data'!I57/1000</f>
        <v>215.93738792463921</v>
      </c>
      <c r="E124">
        <f>'Scenario Data'!I81/1000</f>
        <v>323.31198859203027</v>
      </c>
      <c r="F124">
        <f>'Scenario Data'!I105/1000</f>
        <v>430.86730725652467</v>
      </c>
    </row>
    <row r="125" spans="1:6" x14ac:dyDescent="0.4">
      <c r="A125" s="10">
        <v>2025</v>
      </c>
      <c r="B125">
        <f>'Scenario Data'!I10/1000</f>
        <v>0</v>
      </c>
      <c r="C125">
        <f>'Scenario Data'!I34/1000</f>
        <v>50.401095556744202</v>
      </c>
      <c r="D125">
        <f>'Scenario Data'!I58/1000</f>
        <v>224.29462193355718</v>
      </c>
      <c r="E125">
        <f>'Scenario Data'!I82/1000</f>
        <v>335.81839446938926</v>
      </c>
      <c r="F125">
        <f>'Scenario Data'!I106/1000</f>
        <v>447.53188975231467</v>
      </c>
    </row>
    <row r="126" spans="1:6" x14ac:dyDescent="0.4">
      <c r="A126" s="10">
        <v>2026</v>
      </c>
      <c r="B126">
        <f>'Scenario Data'!I11/1000</f>
        <v>0</v>
      </c>
      <c r="C126">
        <f>'Scenario Data'!I35/1000</f>
        <v>64.512424143429953</v>
      </c>
      <c r="D126">
        <f>'Scenario Data'!I59/1000</f>
        <v>232.94991912217907</v>
      </c>
      <c r="E126">
        <f>'Scenario Data'!I83/1000</f>
        <v>348.77046834654345</v>
      </c>
      <c r="F126">
        <f>'Scenario Data'!I107/1000</f>
        <v>464.79016613933828</v>
      </c>
    </row>
    <row r="127" spans="1:6" x14ac:dyDescent="0.4">
      <c r="A127" s="10">
        <v>2027</v>
      </c>
      <c r="B127">
        <f>'Scenario Data'!I12/1000</f>
        <v>0</v>
      </c>
      <c r="C127">
        <f>'Scenario Data'!I36/1000</f>
        <v>73.45138918177247</v>
      </c>
      <c r="D127">
        <f>'Scenario Data'!I60/1000</f>
        <v>241.9124240032655</v>
      </c>
      <c r="E127">
        <f>'Scenario Data'!I84/1000</f>
        <v>362.18182592691073</v>
      </c>
      <c r="F127">
        <f>'Scenario Data'!I108/1000</f>
        <v>482.66027106925162</v>
      </c>
    </row>
    <row r="128" spans="1:6" x14ac:dyDescent="0.4">
      <c r="A128" s="10">
        <v>2028</v>
      </c>
      <c r="B128">
        <f>'Scenario Data'!I13/1000</f>
        <v>0</v>
      </c>
      <c r="C128">
        <f>'Scenario Data'!I37/1000</f>
        <v>79.873583476240043</v>
      </c>
      <c r="D128">
        <f>'Scenario Data'!I61/1000</f>
        <v>250.59323174409829</v>
      </c>
      <c r="E128">
        <f>'Scenario Data'!I85/1000</f>
        <v>376.06626865397658</v>
      </c>
      <c r="F128">
        <f>'Scenario Data'!I109/1000</f>
        <v>501.16059169394617</v>
      </c>
    </row>
    <row r="129" spans="1:11" x14ac:dyDescent="0.4">
      <c r="A129" s="10">
        <v>2029</v>
      </c>
      <c r="B129">
        <f>'Scenario Data'!I14/1000</f>
        <v>0</v>
      </c>
      <c r="C129">
        <f>'Scenario Data'!I38/1000</f>
        <v>77.679985583140152</v>
      </c>
      <c r="D129">
        <f>'Scenario Data'!I62/1000</f>
        <v>256.10337770052439</v>
      </c>
      <c r="E129">
        <f>'Scenario Data'!I86/1000</f>
        <v>390.43780119476111</v>
      </c>
      <c r="F129">
        <f>'Scenario Data'!I110/1000</f>
        <v>520.30974733029234</v>
      </c>
    </row>
    <row r="130" spans="1:11" x14ac:dyDescent="0.4">
      <c r="A130" s="10">
        <v>2030</v>
      </c>
      <c r="B130">
        <f>'Scenario Data'!I15/1000</f>
        <v>0</v>
      </c>
      <c r="C130">
        <f>'Scenario Data'!I39/1000</f>
        <v>66.335283203858552</v>
      </c>
      <c r="D130">
        <f>'Scenario Data'!I63/1000</f>
        <v>226.10339836043536</v>
      </c>
      <c r="E130">
        <f>'Scenario Data'!I87/1000</f>
        <v>405.02341826660881</v>
      </c>
      <c r="F130">
        <f>'Scenario Data'!I111/1000</f>
        <v>539.74371322431261</v>
      </c>
    </row>
    <row r="131" spans="1:11" x14ac:dyDescent="0.4">
      <c r="A131" s="10">
        <v>2031</v>
      </c>
      <c r="B131">
        <f>'Scenario Data'!I16/1000</f>
        <v>0</v>
      </c>
      <c r="C131">
        <f>'Scenario Data'!I40/1000</f>
        <v>62.56291049642833</v>
      </c>
      <c r="D131">
        <f>'Scenario Data'!I64/1000</f>
        <v>133.68651148651563</v>
      </c>
      <c r="E131">
        <f>'Scenario Data'!I88/1000</f>
        <v>419.49405441428644</v>
      </c>
      <c r="F131">
        <f>'Scenario Data'!I112/1000</f>
        <v>560.24058109421037</v>
      </c>
    </row>
    <row r="132" spans="1:11" x14ac:dyDescent="0.4">
      <c r="A132" s="10">
        <v>2032</v>
      </c>
      <c r="B132">
        <f>'Scenario Data'!I17/1000</f>
        <v>0</v>
      </c>
      <c r="C132">
        <f>'Scenario Data'!I41/1000</f>
        <v>62.365697990858884</v>
      </c>
      <c r="D132">
        <f>'Scenario Data'!I65/1000</f>
        <v>137.73055394009572</v>
      </c>
      <c r="E132">
        <f>'Scenario Data'!I89/1000</f>
        <v>432.44997617904903</v>
      </c>
      <c r="F132">
        <f>'Scenario Data'!I113/1000</f>
        <v>579.38706744550439</v>
      </c>
    </row>
    <row r="133" spans="1:11" x14ac:dyDescent="0.4">
      <c r="A133" s="10">
        <v>2033</v>
      </c>
      <c r="B133">
        <f>'Scenario Data'!I18/1000</f>
        <v>0</v>
      </c>
      <c r="C133">
        <f>'Scenario Data'!I42/1000</f>
        <v>61.574034844509043</v>
      </c>
      <c r="D133">
        <f>'Scenario Data'!I66/1000</f>
        <v>142.64642401341465</v>
      </c>
      <c r="E133">
        <f>'Scenario Data'!I90/1000</f>
        <v>441.84172231650393</v>
      </c>
      <c r="F133">
        <f>'Scenario Data'!I114/1000</f>
        <v>598.05851494268029</v>
      </c>
    </row>
    <row r="134" spans="1:11" x14ac:dyDescent="0.4">
      <c r="A134" s="10">
        <v>2034</v>
      </c>
      <c r="B134">
        <f>'Scenario Data'!I19/1000</f>
        <v>0</v>
      </c>
      <c r="C134">
        <f>'Scenario Data'!I43/1000</f>
        <v>58.296592140684716</v>
      </c>
      <c r="D134">
        <f>'Scenario Data'!I67/1000</f>
        <v>147.0029933475638</v>
      </c>
      <c r="E134">
        <f>'Scenario Data'!I91/1000</f>
        <v>452.78333918951921</v>
      </c>
      <c r="F134">
        <f>'Scenario Data'!I115/1000</f>
        <v>620.57766469180922</v>
      </c>
    </row>
    <row r="135" spans="1:11" x14ac:dyDescent="0.4">
      <c r="A135" s="10">
        <v>2035</v>
      </c>
      <c r="B135">
        <f>'Scenario Data'!I20/1000</f>
        <v>0</v>
      </c>
      <c r="C135">
        <f>'Scenario Data'!I44/1000</f>
        <v>58.779644516835759</v>
      </c>
      <c r="D135">
        <f>'Scenario Data'!I68/1000</f>
        <v>131.67981124010655</v>
      </c>
      <c r="E135">
        <f>'Scenario Data'!I92/1000</f>
        <v>450.1110274115228</v>
      </c>
      <c r="F135">
        <f>'Scenario Data'!I116/1000</f>
        <v>631.05531665106503</v>
      </c>
    </row>
    <row r="136" spans="1:11" x14ac:dyDescent="0.4">
      <c r="A136" s="10">
        <v>2036</v>
      </c>
      <c r="B136">
        <f>'Scenario Data'!I21/1000</f>
        <v>0</v>
      </c>
      <c r="C136">
        <f>'Scenario Data'!I45/1000</f>
        <v>59.760098989067849</v>
      </c>
      <c r="D136">
        <f>'Scenario Data'!I69/1000</f>
        <v>73.123005285546483</v>
      </c>
      <c r="E136">
        <f>'Scenario Data'!I93/1000</f>
        <v>439.05653899379359</v>
      </c>
      <c r="F136">
        <f>'Scenario Data'!I117/1000</f>
        <v>651.36293866704659</v>
      </c>
    </row>
    <row r="137" spans="1:11" x14ac:dyDescent="0.4">
      <c r="A137" s="10">
        <v>2037</v>
      </c>
      <c r="B137">
        <f>'Scenario Data'!I22/1000</f>
        <v>0</v>
      </c>
      <c r="C137">
        <f>'Scenario Data'!I46/1000</f>
        <v>60.452064420973215</v>
      </c>
      <c r="D137">
        <f>'Scenario Data'!I70/1000</f>
        <v>53.047433310016437</v>
      </c>
      <c r="E137">
        <f>'Scenario Data'!I94/1000</f>
        <v>423.92597086196804</v>
      </c>
      <c r="F137">
        <f>'Scenario Data'!I118/1000</f>
        <v>665.53277294426823</v>
      </c>
    </row>
    <row r="139" spans="1:11" s="28" customFormat="1" ht="35.6" x14ac:dyDescent="0.9">
      <c r="A139" s="17" t="s">
        <v>20</v>
      </c>
      <c r="B139" s="17"/>
      <c r="C139" s="17"/>
      <c r="D139" s="17"/>
      <c r="E139" s="17"/>
      <c r="F139" s="17"/>
    </row>
    <row r="140" spans="1:11" ht="37.299999999999997" x14ac:dyDescent="0.4">
      <c r="A140" s="18" t="s">
        <v>0</v>
      </c>
      <c r="B140" s="19" t="s">
        <v>14</v>
      </c>
      <c r="C140" s="20" t="s">
        <v>15</v>
      </c>
      <c r="D140" s="21" t="s">
        <v>16</v>
      </c>
      <c r="E140" s="21" t="s">
        <v>17</v>
      </c>
      <c r="F140" s="21" t="s">
        <v>18</v>
      </c>
      <c r="H140" s="20"/>
      <c r="I140" s="2"/>
      <c r="J140" s="2"/>
      <c r="K140" s="2"/>
    </row>
    <row r="141" spans="1:11" x14ac:dyDescent="0.4">
      <c r="A141" s="10">
        <v>2018</v>
      </c>
      <c r="B141">
        <f>('Scenario Data'!H3)/1000</f>
        <v>437.556491466968</v>
      </c>
      <c r="C141">
        <f>('Scenario Data'!H27)/1000</f>
        <v>405.41449802344414</v>
      </c>
      <c r="D141">
        <f>('Scenario Data'!H51)/1000</f>
        <v>262.04815221767365</v>
      </c>
      <c r="E141">
        <f>('Scenario Data'!H75)/1000</f>
        <v>162.69520642585266</v>
      </c>
      <c r="F141">
        <f>('Scenario Data'!H99)/1000</f>
        <v>73.611809054895502</v>
      </c>
    </row>
    <row r="142" spans="1:11" x14ac:dyDescent="0.4">
      <c r="A142" s="10">
        <v>2019</v>
      </c>
      <c r="B142">
        <f>('Scenario Data'!H4)/1000</f>
        <v>447.61156991168059</v>
      </c>
      <c r="C142">
        <f>('Scenario Data'!H28)/1000</f>
        <v>407.80182775986788</v>
      </c>
      <c r="D142">
        <f>('Scenario Data'!H52)/1000</f>
        <v>236.96281264211058</v>
      </c>
      <c r="E142">
        <f>('Scenario Data'!H76)/1000</f>
        <v>138.54321409856786</v>
      </c>
      <c r="F142">
        <f>('Scenario Data'!H100)/1000</f>
        <v>53.034986335501536</v>
      </c>
    </row>
    <row r="143" spans="1:11" x14ac:dyDescent="0.4">
      <c r="A143" s="10">
        <v>2020</v>
      </c>
      <c r="B143">
        <f>('Scenario Data'!H5)/1000</f>
        <v>462.11804064372348</v>
      </c>
      <c r="C143">
        <f>('Scenario Data'!H29)/1000</f>
        <v>416.71692301882388</v>
      </c>
      <c r="D143">
        <f>('Scenario Data'!H53)/1000</f>
        <v>222.50729397591309</v>
      </c>
      <c r="E143">
        <f>('Scenario Data'!H77)/1000</f>
        <v>127.66769612591939</v>
      </c>
      <c r="F143">
        <f>('Scenario Data'!H101)/1000</f>
        <v>32.096489861989198</v>
      </c>
    </row>
    <row r="144" spans="1:11" x14ac:dyDescent="0.4">
      <c r="A144" s="10">
        <v>2021</v>
      </c>
      <c r="B144">
        <f>('Scenario Data'!H6)/1000</f>
        <v>482.38015096478006</v>
      </c>
      <c r="C144">
        <f>('Scenario Data'!H30)/1000</f>
        <v>434.33634341607132</v>
      </c>
      <c r="D144">
        <f>('Scenario Data'!H54)/1000</f>
        <v>230.16357009369656</v>
      </c>
      <c r="E144">
        <f>('Scenario Data'!H78)/1000</f>
        <v>132.60079141228334</v>
      </c>
      <c r="F144">
        <f>('Scenario Data'!H102)/1000</f>
        <v>36.686178385624835</v>
      </c>
    </row>
    <row r="145" spans="1:6" x14ac:dyDescent="0.4">
      <c r="A145" s="10">
        <v>2022</v>
      </c>
      <c r="B145">
        <f>('Scenario Data'!H7)/1000</f>
        <v>504.94882833026327</v>
      </c>
      <c r="C145">
        <f>('Scenario Data'!H31)/1000</f>
        <v>454.64187623677958</v>
      </c>
      <c r="D145">
        <f>('Scenario Data'!H55)/1000</f>
        <v>242.18953219354586</v>
      </c>
      <c r="E145">
        <f>('Scenario Data'!H79)/1000</f>
        <v>142.71716850751409</v>
      </c>
      <c r="F145">
        <f>('Scenario Data'!H103)/1000</f>
        <v>43.063128784367741</v>
      </c>
    </row>
    <row r="146" spans="1:6" x14ac:dyDescent="0.4">
      <c r="A146" s="10">
        <v>2023</v>
      </c>
      <c r="B146">
        <f>('Scenario Data'!H8)/1000</f>
        <v>530.31691315289174</v>
      </c>
      <c r="C146">
        <f>('Scenario Data'!H32)/1000</f>
        <v>477.12979449997692</v>
      </c>
      <c r="D146">
        <f>('Scenario Data'!H56)/1000</f>
        <v>256.85218045314241</v>
      </c>
      <c r="E146">
        <f>('Scenario Data'!H80)/1000</f>
        <v>153.51457981843095</v>
      </c>
      <c r="F146">
        <f>('Scenario Data'!H104)/1000</f>
        <v>49.986058777021128</v>
      </c>
    </row>
    <row r="147" spans="1:6" x14ac:dyDescent="0.4">
      <c r="A147" s="10">
        <v>2024</v>
      </c>
      <c r="B147">
        <f>('Scenario Data'!H9)/1000</f>
        <v>539.04856041670257</v>
      </c>
      <c r="C147">
        <f>('Scenario Data'!H33)/1000</f>
        <v>472.98465715571143</v>
      </c>
      <c r="D147">
        <f>('Scenario Data'!H57)/1000</f>
        <v>272.37760012730155</v>
      </c>
      <c r="E147">
        <f>('Scenario Data'!H81)/1000</f>
        <v>165.03592002512039</v>
      </c>
      <c r="F147">
        <f>('Scenario Data'!H105)/1000</f>
        <v>57.493623946978715</v>
      </c>
    </row>
    <row r="148" spans="1:6" x14ac:dyDescent="0.4">
      <c r="A148" s="10">
        <v>2025</v>
      </c>
      <c r="B148">
        <f>('Scenario Data'!H10)/1000</f>
        <v>486.43371251210084</v>
      </c>
      <c r="C148">
        <f>('Scenario Data'!H34)/1000</f>
        <v>373.33951901810048</v>
      </c>
      <c r="D148">
        <f>('Scenario Data'!H58)/1000</f>
        <v>288.81552008901468</v>
      </c>
      <c r="E148">
        <f>('Scenario Data'!H82)/1000</f>
        <v>177.32666018495729</v>
      </c>
      <c r="F148">
        <f>('Scenario Data'!H106)/1000</f>
        <v>65.626980486989609</v>
      </c>
    </row>
    <row r="149" spans="1:6" x14ac:dyDescent="0.4">
      <c r="A149" s="10">
        <v>2026</v>
      </c>
      <c r="B149">
        <f>('Scenario Data'!H11)/1000</f>
        <v>406.05643198894171</v>
      </c>
      <c r="C149">
        <f>('Scenario Data'!H35)/1000</f>
        <v>327.51535427660019</v>
      </c>
      <c r="D149">
        <f>('Scenario Data'!H59)/1000</f>
        <v>306.21847129520455</v>
      </c>
      <c r="E149">
        <f>('Scenario Data'!H83)/1000</f>
        <v>190.43498702189527</v>
      </c>
      <c r="F149">
        <f>('Scenario Data'!H107)/1000</f>
        <v>74.429938621134141</v>
      </c>
    </row>
    <row r="150" spans="1:6" x14ac:dyDescent="0.4">
      <c r="A150" s="10">
        <v>2027</v>
      </c>
      <c r="B150">
        <f>('Scenario Data'!H12)/1000</f>
        <v>348.77067240054492</v>
      </c>
      <c r="C150">
        <f>('Scenario Data'!H36)/1000</f>
        <v>313.78258081988844</v>
      </c>
      <c r="D150">
        <f>('Scenario Data'!H60)/1000</f>
        <v>324.64209335022701</v>
      </c>
      <c r="E150">
        <f>('Scenario Data'!H84)/1000</f>
        <v>204.41203732595477</v>
      </c>
      <c r="F150">
        <f>('Scenario Data'!H108)/1000</f>
        <v>83.949125117475631</v>
      </c>
    </row>
    <row r="151" spans="1:6" x14ac:dyDescent="0.4">
      <c r="A151" s="10">
        <v>2028</v>
      </c>
      <c r="B151">
        <f>('Scenario Data'!H13)/1000</f>
        <v>346.18672194913518</v>
      </c>
      <c r="C151">
        <f>('Scenario Data'!H37)/1000</f>
        <v>315.15145540551521</v>
      </c>
      <c r="D151">
        <f>('Scenario Data'!H61)/1000</f>
        <v>343.67942224728802</v>
      </c>
      <c r="E151">
        <f>('Scenario Data'!H85)/1000</f>
        <v>219.31199704604151</v>
      </c>
      <c r="F151">
        <f>('Scenario Data'!H109)/1000</f>
        <v>94.23415541689846</v>
      </c>
    </row>
    <row r="152" spans="1:6" x14ac:dyDescent="0.4">
      <c r="A152" s="10">
        <v>2029</v>
      </c>
      <c r="B152">
        <f>('Scenario Data'!H14)/1000</f>
        <v>351.02554154231723</v>
      </c>
      <c r="C152">
        <f>('Scenario Data'!H38)/1000</f>
        <v>307.47009883436726</v>
      </c>
      <c r="D152">
        <f>('Scenario Data'!H62)/1000</f>
        <v>357.49078972919995</v>
      </c>
      <c r="E152">
        <f>('Scenario Data'!H86)/1000</f>
        <v>235.19228934676542</v>
      </c>
      <c r="F152">
        <f>('Scenario Data'!H110)/1000</f>
        <v>105.33781593346991</v>
      </c>
    </row>
    <row r="153" spans="1:6" x14ac:dyDescent="0.4">
      <c r="A153" s="10">
        <v>2030</v>
      </c>
      <c r="B153">
        <f>('Scenario Data'!H15)/1000</f>
        <v>334.9992129803635</v>
      </c>
      <c r="C153">
        <f>('Scenario Data'!H39)/1000</f>
        <v>269.75833816217067</v>
      </c>
      <c r="D153">
        <f>('Scenario Data'!H63)/1000</f>
        <v>322.77717930172423</v>
      </c>
      <c r="E153">
        <f>('Scenario Data'!H87)/1000</f>
        <v>249.39531523527995</v>
      </c>
      <c r="F153">
        <f>('Scenario Data'!H111)/1000</f>
        <v>114.69354248061653</v>
      </c>
    </row>
    <row r="154" spans="1:6" x14ac:dyDescent="0.4">
      <c r="A154" s="10">
        <v>2031</v>
      </c>
      <c r="B154">
        <f>('Scenario Data'!H16)/1000</f>
        <v>317.30930875120146</v>
      </c>
      <c r="C154">
        <f>('Scenario Data'!H40)/1000</f>
        <v>263.25536209111021</v>
      </c>
      <c r="D154">
        <f>('Scenario Data'!H64)/1000</f>
        <v>235.54778796037724</v>
      </c>
      <c r="E154">
        <f>('Scenario Data'!H88)/1000</f>
        <v>264.47345554734767</v>
      </c>
      <c r="F154">
        <f>('Scenario Data'!H112)/1000</f>
        <v>127.47853380802572</v>
      </c>
    </row>
    <row r="155" spans="1:6" x14ac:dyDescent="0.4">
      <c r="A155" s="10">
        <v>2032</v>
      </c>
      <c r="B155">
        <f>('Scenario Data'!H17)/1000</f>
        <v>308.07854952401323</v>
      </c>
      <c r="C155">
        <f>('Scenario Data'!H41)/1000</f>
        <v>267.92045594270235</v>
      </c>
      <c r="D155">
        <f>('Scenario Data'!H65)/1000</f>
        <v>246.65677611020024</v>
      </c>
      <c r="E155">
        <f>('Scenario Data'!H89)/1000</f>
        <v>272.5876896623007</v>
      </c>
      <c r="F155">
        <f>('Scenario Data'!H113)/1000</f>
        <v>135.48828382425029</v>
      </c>
    </row>
    <row r="156" spans="1:6" x14ac:dyDescent="0.4">
      <c r="A156" s="10">
        <v>2033</v>
      </c>
      <c r="B156">
        <f>('Scenario Data'!H18)/1000</f>
        <v>306.69199613821894</v>
      </c>
      <c r="C156">
        <f>('Scenario Data'!H42)/1000</f>
        <v>268.47874310235255</v>
      </c>
      <c r="D156">
        <f>('Scenario Data'!H66)/1000</f>
        <v>259.38309958231434</v>
      </c>
      <c r="E156">
        <f>('Scenario Data'!H90)/1000</f>
        <v>275.72805898842171</v>
      </c>
      <c r="F156">
        <f>('Scenario Data'!H114)/1000</f>
        <v>142.55633248912645</v>
      </c>
    </row>
    <row r="157" spans="1:6" x14ac:dyDescent="0.4">
      <c r="A157" s="10">
        <v>2034</v>
      </c>
      <c r="B157">
        <f>('Scenario Data'!H19)/1000</f>
        <v>300.76827299461547</v>
      </c>
      <c r="C157">
        <f>('Scenario Data'!H43)/1000</f>
        <v>255.06894489993425</v>
      </c>
      <c r="D157">
        <f>('Scenario Data'!H67)/1000</f>
        <v>264.71923020092822</v>
      </c>
      <c r="E157">
        <f>('Scenario Data'!H91)/1000</f>
        <v>283.63781002782264</v>
      </c>
      <c r="F157">
        <f>('Scenario Data'!H115)/1000</f>
        <v>156.56933754180369</v>
      </c>
    </row>
    <row r="158" spans="1:6" x14ac:dyDescent="0.4">
      <c r="A158" s="10">
        <v>2035</v>
      </c>
      <c r="B158">
        <f>('Scenario Data'!H20)/1000</f>
        <v>301.84962060762632</v>
      </c>
      <c r="C158">
        <f>('Scenario Data'!H44)/1000</f>
        <v>263.13377011240374</v>
      </c>
      <c r="D158">
        <f>('Scenario Data'!H68)/1000</f>
        <v>259.25962594182823</v>
      </c>
      <c r="E158">
        <f>('Scenario Data'!H92)/1000</f>
        <v>275.44667168898934</v>
      </c>
      <c r="F158">
        <f>('Scenario Data'!H116)/1000</f>
        <v>152.0049374527043</v>
      </c>
    </row>
    <row r="159" spans="1:6" x14ac:dyDescent="0.4">
      <c r="A159" s="10">
        <v>2036</v>
      </c>
      <c r="B159">
        <f>('Scenario Data'!H21)/1000</f>
        <v>307.5046163910522</v>
      </c>
      <c r="C159">
        <f>('Scenario Data'!H45)/1000</f>
        <v>273.54485009990293</v>
      </c>
      <c r="D159">
        <f>('Scenario Data'!H69)/1000</f>
        <v>248.2378486896626</v>
      </c>
      <c r="E159">
        <f>('Scenario Data'!H93)/1000</f>
        <v>262.84955199332768</v>
      </c>
      <c r="F159">
        <f>('Scenario Data'!H117)/1000</f>
        <v>160.57813477753615</v>
      </c>
    </row>
    <row r="160" spans="1:6" x14ac:dyDescent="0.4">
      <c r="A160" s="10">
        <v>2037</v>
      </c>
      <c r="B160">
        <f>('Scenario Data'!H22)/1000</f>
        <v>312.4677553439173</v>
      </c>
      <c r="C160">
        <f>('Scenario Data'!H46)/1000</f>
        <v>279.61586298932508</v>
      </c>
      <c r="D160">
        <f>('Scenario Data'!H70)/1000</f>
        <v>266.24621788820605</v>
      </c>
      <c r="E160">
        <f>('Scenario Data'!H94)/1000</f>
        <v>264.11014830515501</v>
      </c>
      <c r="F160">
        <f>('Scenario Data'!H118)/1000</f>
        <v>164.66869578997873</v>
      </c>
    </row>
  </sheetData>
  <mergeCells count="1">
    <mergeCell ref="A1:F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0E61D-03DF-44A6-9867-A7745EEB4693}">
  <dimension ref="A1:AL167"/>
  <sheetViews>
    <sheetView zoomScaleNormal="100" workbookViewId="0">
      <selection activeCell="Q14" sqref="Q14"/>
    </sheetView>
  </sheetViews>
  <sheetFormatPr defaultRowHeight="14.6" x14ac:dyDescent="0.4"/>
  <cols>
    <col min="8" max="10" width="12.61328125" bestFit="1" customWidth="1"/>
    <col min="25" max="25" width="4" customWidth="1"/>
    <col min="30" max="30" width="14.84375" customWidth="1"/>
  </cols>
  <sheetData>
    <row r="1" spans="1:34" ht="35.6" x14ac:dyDescent="0.9">
      <c r="A1" s="23" t="s">
        <v>14</v>
      </c>
      <c r="B1" s="17"/>
      <c r="C1" s="17"/>
      <c r="D1" s="17"/>
      <c r="E1" s="17"/>
      <c r="F1" s="17"/>
      <c r="G1" s="17"/>
      <c r="H1" s="17"/>
      <c r="I1" s="17"/>
      <c r="L1" s="32"/>
      <c r="M1" s="32"/>
      <c r="N1" s="32"/>
      <c r="O1" s="32"/>
      <c r="P1" s="32"/>
      <c r="Q1" s="32"/>
      <c r="U1" s="8"/>
    </row>
    <row r="2" spans="1:34" ht="233.15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L2" s="1"/>
      <c r="M2" s="3"/>
      <c r="N2" s="3"/>
      <c r="O2" s="2"/>
      <c r="P2" s="2"/>
      <c r="Q2" s="2"/>
    </row>
    <row r="3" spans="1:34" x14ac:dyDescent="0.4">
      <c r="A3">
        <v>0</v>
      </c>
      <c r="B3">
        <v>1466.1483350000001</v>
      </c>
      <c r="C3">
        <v>1222.95897820905</v>
      </c>
      <c r="D3">
        <v>243.18935679095301</v>
      </c>
      <c r="E3">
        <v>0.76226852107564702</v>
      </c>
      <c r="F3">
        <v>0.17499999999999999</v>
      </c>
      <c r="G3">
        <v>0</v>
      </c>
      <c r="H3" s="15">
        <v>437556.49146696797</v>
      </c>
      <c r="I3" s="15">
        <v>0</v>
      </c>
      <c r="J3" s="15">
        <v>437556.49146696797</v>
      </c>
    </row>
    <row r="4" spans="1:34" x14ac:dyDescent="0.4">
      <c r="A4">
        <v>1</v>
      </c>
      <c r="B4">
        <v>1466.1483350000001</v>
      </c>
      <c r="C4">
        <v>1174.6225779747101</v>
      </c>
      <c r="D4">
        <v>291.525757025286</v>
      </c>
      <c r="E4">
        <v>9.6013011044791696</v>
      </c>
      <c r="F4">
        <v>0.2225</v>
      </c>
      <c r="G4">
        <v>1E-3</v>
      </c>
      <c r="H4" s="15">
        <v>447611.56991168059</v>
      </c>
      <c r="I4" s="15">
        <v>0</v>
      </c>
      <c r="J4" s="15">
        <v>447611.56991168059</v>
      </c>
      <c r="AD4" s="5"/>
    </row>
    <row r="5" spans="1:34" x14ac:dyDescent="0.4">
      <c r="A5">
        <v>2</v>
      </c>
      <c r="B5">
        <v>1466.1483350000001</v>
      </c>
      <c r="C5">
        <v>1151.2473529061101</v>
      </c>
      <c r="D5">
        <v>314.90098209388799</v>
      </c>
      <c r="E5">
        <v>19.549875385898702</v>
      </c>
      <c r="F5">
        <v>0.2555</v>
      </c>
      <c r="G5">
        <v>1E-3</v>
      </c>
      <c r="H5" s="15">
        <v>462118.04064372345</v>
      </c>
      <c r="I5" s="15">
        <v>0</v>
      </c>
      <c r="J5" s="15">
        <v>462118.04064372345</v>
      </c>
      <c r="AD5" s="5"/>
    </row>
    <row r="6" spans="1:34" x14ac:dyDescent="0.4">
      <c r="A6">
        <v>3</v>
      </c>
      <c r="B6">
        <v>1466.1483350000001</v>
      </c>
      <c r="C6">
        <v>1143.45017752831</v>
      </c>
      <c r="D6">
        <v>322.698157471694</v>
      </c>
      <c r="E6">
        <v>23.933561753980499</v>
      </c>
      <c r="F6">
        <v>0.26850000000000002</v>
      </c>
      <c r="G6">
        <v>4.0000000000000001E-3</v>
      </c>
      <c r="H6" s="15">
        <v>482380.15096478007</v>
      </c>
      <c r="I6" s="15">
        <v>0</v>
      </c>
      <c r="J6" s="15">
        <v>482380.15096478007</v>
      </c>
      <c r="AD6" s="5"/>
    </row>
    <row r="7" spans="1:34" x14ac:dyDescent="0.4">
      <c r="A7">
        <v>4</v>
      </c>
      <c r="B7">
        <v>1466.1483350000001</v>
      </c>
      <c r="C7">
        <v>1139.46897588873</v>
      </c>
      <c r="D7">
        <v>326.67935911127501</v>
      </c>
      <c r="E7">
        <v>25.898938355107902</v>
      </c>
      <c r="F7">
        <v>0.27600000000000002</v>
      </c>
      <c r="G7">
        <v>8.0000000000000002E-3</v>
      </c>
      <c r="H7" s="15">
        <v>504948.82833026326</v>
      </c>
      <c r="I7" s="15">
        <v>0</v>
      </c>
      <c r="J7" s="15">
        <v>504948.82833026326</v>
      </c>
      <c r="AD7" s="5"/>
    </row>
    <row r="8" spans="1:34" x14ac:dyDescent="0.4">
      <c r="A8">
        <v>5</v>
      </c>
      <c r="B8">
        <v>1466.1483350000001</v>
      </c>
      <c r="C8">
        <v>1140.3993641935399</v>
      </c>
      <c r="D8">
        <v>325.74897080646201</v>
      </c>
      <c r="E8">
        <v>25.299793125317599</v>
      </c>
      <c r="F8">
        <v>0.27750000000000002</v>
      </c>
      <c r="G8">
        <v>8.9999999999999993E-3</v>
      </c>
      <c r="H8" s="15">
        <v>530316.91315289179</v>
      </c>
      <c r="I8" s="15">
        <v>0</v>
      </c>
      <c r="J8" s="15">
        <v>530316.91315289179</v>
      </c>
      <c r="AD8" s="7"/>
    </row>
    <row r="9" spans="1:34" x14ac:dyDescent="0.4">
      <c r="A9">
        <v>6</v>
      </c>
      <c r="B9">
        <v>1466.1483350000001</v>
      </c>
      <c r="C9">
        <v>1088.88225462689</v>
      </c>
      <c r="D9">
        <v>377.266080373107</v>
      </c>
      <c r="E9">
        <v>38.019258587277498</v>
      </c>
      <c r="F9">
        <v>0.32800000000000001</v>
      </c>
      <c r="G9">
        <v>0.13800000000000001</v>
      </c>
      <c r="H9" s="15">
        <v>539048.56041670253</v>
      </c>
      <c r="I9" s="15">
        <v>0</v>
      </c>
      <c r="J9" s="15">
        <v>539048.56041670253</v>
      </c>
      <c r="AD9" s="6"/>
      <c r="AE9" s="4"/>
    </row>
    <row r="10" spans="1:34" x14ac:dyDescent="0.4">
      <c r="A10">
        <v>7</v>
      </c>
      <c r="B10">
        <v>1466.1483350000001</v>
      </c>
      <c r="C10">
        <v>878.81764000954001</v>
      </c>
      <c r="D10">
        <v>587.33069499045996</v>
      </c>
      <c r="E10">
        <v>117.90085384013599</v>
      </c>
      <c r="F10">
        <v>0.55149999999999999</v>
      </c>
      <c r="G10">
        <v>0.72599999999999998</v>
      </c>
      <c r="H10" s="15">
        <v>486433.71251210081</v>
      </c>
      <c r="I10" s="15">
        <v>0</v>
      </c>
      <c r="J10" s="15">
        <v>486433.71251210081</v>
      </c>
      <c r="AD10" s="6"/>
      <c r="AE10" s="4"/>
    </row>
    <row r="11" spans="1:34" x14ac:dyDescent="0.4">
      <c r="A11">
        <v>8</v>
      </c>
      <c r="B11">
        <v>1466.1483350000001</v>
      </c>
      <c r="C11">
        <v>637.523791869295</v>
      </c>
      <c r="D11">
        <v>828.62454313070498</v>
      </c>
      <c r="E11">
        <v>251.33642177345601</v>
      </c>
      <c r="F11">
        <v>0.85599999999999998</v>
      </c>
      <c r="G11">
        <v>1.524</v>
      </c>
      <c r="H11" s="15">
        <v>406056.43198894174</v>
      </c>
      <c r="I11" s="15">
        <v>0</v>
      </c>
      <c r="J11" s="15">
        <v>406056.43198894174</v>
      </c>
      <c r="AD11" s="6"/>
      <c r="AE11" s="4"/>
    </row>
    <row r="12" spans="1:34" x14ac:dyDescent="0.4">
      <c r="A12">
        <v>9</v>
      </c>
      <c r="B12">
        <v>1466.1483350000001</v>
      </c>
      <c r="C12">
        <v>476.87032242296198</v>
      </c>
      <c r="D12">
        <v>989.278012577038</v>
      </c>
      <c r="E12">
        <v>366.97983933401002</v>
      </c>
      <c r="F12">
        <v>1.1034999999999999</v>
      </c>
      <c r="G12">
        <v>2.137</v>
      </c>
      <c r="H12" s="15">
        <v>348770.67240054492</v>
      </c>
      <c r="I12" s="15">
        <v>0</v>
      </c>
      <c r="J12" s="15">
        <v>348770.67240054492</v>
      </c>
      <c r="AD12" s="6"/>
      <c r="AE12" s="4"/>
    </row>
    <row r="13" spans="1:34" x14ac:dyDescent="0.4">
      <c r="A13">
        <v>10</v>
      </c>
      <c r="B13">
        <v>1466.1483350000001</v>
      </c>
      <c r="C13">
        <v>437.80013340782398</v>
      </c>
      <c r="D13">
        <v>1028.34820159218</v>
      </c>
      <c r="E13">
        <v>405.69360299935698</v>
      </c>
      <c r="F13">
        <v>1.1870000000000001</v>
      </c>
      <c r="G13">
        <v>2.355</v>
      </c>
      <c r="H13" s="15">
        <v>346186.72194913519</v>
      </c>
      <c r="I13" s="15">
        <v>0</v>
      </c>
      <c r="J13" s="15">
        <v>346186.72194913519</v>
      </c>
      <c r="AD13" s="6"/>
      <c r="AE13" s="4"/>
    </row>
    <row r="14" spans="1:34" x14ac:dyDescent="0.4">
      <c r="A14">
        <v>11</v>
      </c>
      <c r="B14">
        <v>1466.1483350000001</v>
      </c>
      <c r="C14">
        <v>410.39022191051401</v>
      </c>
      <c r="D14">
        <v>1055.7581130894901</v>
      </c>
      <c r="E14">
        <v>436.28487854382001</v>
      </c>
      <c r="F14">
        <v>1.244</v>
      </c>
      <c r="G14">
        <v>2.6389999999999998</v>
      </c>
      <c r="H14" s="15">
        <v>351025.54154231725</v>
      </c>
      <c r="I14" s="15">
        <v>0</v>
      </c>
      <c r="J14" s="15">
        <v>351025.54154231725</v>
      </c>
    </row>
    <row r="15" spans="1:34" ht="15" customHeight="1" x14ac:dyDescent="0.4">
      <c r="A15">
        <v>12</v>
      </c>
      <c r="B15">
        <v>1466.1483350000001</v>
      </c>
      <c r="C15">
        <v>339.44590332629002</v>
      </c>
      <c r="D15">
        <v>1126.70243167371</v>
      </c>
      <c r="E15">
        <v>526.89032608157504</v>
      </c>
      <c r="F15">
        <v>1.3774999999999999</v>
      </c>
      <c r="G15">
        <v>3.3820000000000001</v>
      </c>
      <c r="H15" s="15">
        <v>334999.21298036352</v>
      </c>
      <c r="I15" s="15">
        <v>0</v>
      </c>
      <c r="J15" s="15">
        <v>334999.21298036352</v>
      </c>
      <c r="AD15" s="33"/>
      <c r="AE15" s="33"/>
      <c r="AF15" s="33"/>
      <c r="AG15" s="33"/>
      <c r="AH15" s="33"/>
    </row>
    <row r="16" spans="1:34" x14ac:dyDescent="0.4">
      <c r="A16">
        <v>13</v>
      </c>
      <c r="B16">
        <v>1466.1483350000001</v>
      </c>
      <c r="C16">
        <v>272.41711438094501</v>
      </c>
      <c r="D16">
        <v>1193.73122061905</v>
      </c>
      <c r="E16">
        <v>630.44539266953905</v>
      </c>
      <c r="F16">
        <v>1.5285</v>
      </c>
      <c r="G16">
        <v>4.2249999999999996</v>
      </c>
      <c r="H16" s="15">
        <v>317309.30875120143</v>
      </c>
      <c r="I16" s="15">
        <v>0</v>
      </c>
      <c r="J16" s="15">
        <v>317309.30875120143</v>
      </c>
      <c r="AD16" s="33"/>
      <c r="AE16" s="33"/>
      <c r="AF16" s="33"/>
      <c r="AG16" s="33"/>
      <c r="AH16" s="33"/>
    </row>
    <row r="17" spans="1:34" x14ac:dyDescent="0.4">
      <c r="A17">
        <v>14</v>
      </c>
      <c r="B17">
        <v>1466.1483350000001</v>
      </c>
      <c r="C17">
        <v>227.30085505046199</v>
      </c>
      <c r="D17">
        <v>1238.84747994954</v>
      </c>
      <c r="E17">
        <v>726.51646350489602</v>
      </c>
      <c r="F17">
        <v>1.6539999999999999</v>
      </c>
      <c r="G17">
        <v>4.9089999999999998</v>
      </c>
      <c r="H17" s="15">
        <v>308078.54952401324</v>
      </c>
      <c r="I17" s="15">
        <v>0</v>
      </c>
      <c r="J17" s="15">
        <v>308078.54952401324</v>
      </c>
      <c r="AD17" s="33"/>
      <c r="AE17" s="33"/>
      <c r="AF17" s="33"/>
      <c r="AG17" s="33"/>
      <c r="AH17" s="33"/>
    </row>
    <row r="18" spans="1:34" x14ac:dyDescent="0.4">
      <c r="A18">
        <v>15</v>
      </c>
      <c r="B18">
        <v>1466.1483350000001</v>
      </c>
      <c r="C18">
        <v>198.59180816995001</v>
      </c>
      <c r="D18">
        <v>1267.55652683005</v>
      </c>
      <c r="E18">
        <v>809.138119149609</v>
      </c>
      <c r="F18">
        <v>1.76</v>
      </c>
      <c r="G18">
        <v>5.5019999999999998</v>
      </c>
      <c r="H18" s="15">
        <v>306691.99613821896</v>
      </c>
      <c r="I18" s="15">
        <v>0</v>
      </c>
      <c r="J18" s="15">
        <v>306691.99613821896</v>
      </c>
      <c r="AD18" s="33"/>
      <c r="AE18" s="33"/>
      <c r="AF18" s="33"/>
      <c r="AG18" s="33"/>
      <c r="AH18" s="33"/>
    </row>
    <row r="19" spans="1:34" x14ac:dyDescent="0.4">
      <c r="A19">
        <v>16</v>
      </c>
      <c r="B19">
        <v>1466.1483350000001</v>
      </c>
      <c r="C19">
        <v>163.57724567743</v>
      </c>
      <c r="D19">
        <v>1302.5710893225701</v>
      </c>
      <c r="E19">
        <v>962.70243628075002</v>
      </c>
      <c r="F19">
        <v>1.9215</v>
      </c>
      <c r="G19">
        <v>6.415</v>
      </c>
      <c r="H19" s="15">
        <v>300768.27299461549</v>
      </c>
      <c r="I19" s="15">
        <v>0</v>
      </c>
      <c r="J19" s="15">
        <v>300768.27299461549</v>
      </c>
      <c r="AD19" s="33"/>
      <c r="AE19" s="33"/>
      <c r="AF19" s="33"/>
      <c r="AG19" s="33"/>
      <c r="AH19" s="33"/>
    </row>
    <row r="20" spans="1:34" x14ac:dyDescent="0.4">
      <c r="A20">
        <v>17</v>
      </c>
      <c r="B20">
        <v>1466.1483350000001</v>
      </c>
      <c r="C20">
        <v>141.96489286347401</v>
      </c>
      <c r="D20">
        <v>1324.1834421365299</v>
      </c>
      <c r="E20">
        <v>1100.8669865141701</v>
      </c>
      <c r="F20">
        <v>2.0625</v>
      </c>
      <c r="G20">
        <v>6.851</v>
      </c>
      <c r="H20" s="15">
        <v>301849.62060762633</v>
      </c>
      <c r="I20" s="15">
        <v>0</v>
      </c>
      <c r="J20" s="15">
        <v>301849.62060762633</v>
      </c>
      <c r="AD20" s="33"/>
      <c r="AE20" s="33"/>
      <c r="AF20" s="33"/>
      <c r="AG20" s="33"/>
      <c r="AH20" s="33"/>
    </row>
    <row r="21" spans="1:34" x14ac:dyDescent="0.4">
      <c r="A21">
        <v>18</v>
      </c>
      <c r="B21">
        <v>1466.1483350000001</v>
      </c>
      <c r="C21">
        <v>128.73198676626399</v>
      </c>
      <c r="D21">
        <v>1337.4163482337401</v>
      </c>
      <c r="E21">
        <v>1224.12689156536</v>
      </c>
      <c r="F21">
        <v>2.19</v>
      </c>
      <c r="G21">
        <v>6.8739999999999997</v>
      </c>
      <c r="H21" s="15">
        <v>307504.6163910522</v>
      </c>
      <c r="I21" s="15">
        <v>0</v>
      </c>
      <c r="J21" s="15">
        <v>307504.6163910522</v>
      </c>
      <c r="AD21" s="33"/>
      <c r="AE21" s="33"/>
      <c r="AF21" s="33"/>
      <c r="AG21" s="33"/>
      <c r="AH21" s="33"/>
    </row>
    <row r="22" spans="1:34" x14ac:dyDescent="0.4">
      <c r="A22">
        <v>19</v>
      </c>
      <c r="B22">
        <v>1466.1483350000001</v>
      </c>
      <c r="C22">
        <v>114.29247377976201</v>
      </c>
      <c r="D22">
        <v>1351.8558612202401</v>
      </c>
      <c r="E22">
        <v>1363.9388022626299</v>
      </c>
      <c r="F22">
        <v>2.3264999999999998</v>
      </c>
      <c r="G22">
        <v>7.0949999999999998</v>
      </c>
      <c r="H22" s="15">
        <v>312467.75534391729</v>
      </c>
      <c r="I22" s="15">
        <v>0</v>
      </c>
      <c r="J22" s="15">
        <v>312467.75534391729</v>
      </c>
      <c r="AD22" s="33"/>
      <c r="AE22" s="33"/>
      <c r="AF22" s="33"/>
      <c r="AG22" s="33"/>
      <c r="AH22" s="33"/>
    </row>
    <row r="23" spans="1:34" x14ac:dyDescent="0.4">
      <c r="A23">
        <v>20</v>
      </c>
      <c r="B23">
        <v>1466.1483350000001</v>
      </c>
      <c r="C23">
        <v>92.875158726637594</v>
      </c>
      <c r="D23">
        <v>1373.2731762733599</v>
      </c>
      <c r="E23">
        <v>1532.36019054129</v>
      </c>
      <c r="F23">
        <v>2.4950000000000001</v>
      </c>
      <c r="G23">
        <v>8.1440000000000001</v>
      </c>
      <c r="H23" s="15">
        <v>312371.44932125113</v>
      </c>
      <c r="I23" s="15">
        <v>0</v>
      </c>
      <c r="J23" s="15">
        <v>312371.44932125113</v>
      </c>
      <c r="AD23" s="33"/>
      <c r="AE23" s="33"/>
      <c r="AF23" s="33"/>
      <c r="AG23" s="33"/>
      <c r="AH23" s="33"/>
    </row>
    <row r="24" spans="1:34" x14ac:dyDescent="0.4">
      <c r="AD24" s="33"/>
      <c r="AE24" s="33"/>
      <c r="AF24" s="33"/>
      <c r="AG24" s="33"/>
      <c r="AH24" s="33"/>
    </row>
    <row r="25" spans="1:34" ht="35.6" x14ac:dyDescent="0.9">
      <c r="A25" s="23" t="s">
        <v>15</v>
      </c>
      <c r="B25" s="17"/>
      <c r="C25" s="17"/>
      <c r="D25" s="17"/>
      <c r="E25" s="17"/>
      <c r="F25" s="17"/>
      <c r="G25" s="17"/>
      <c r="H25" s="17"/>
      <c r="I25" s="17"/>
      <c r="L25" s="32"/>
      <c r="M25" s="32"/>
      <c r="N25" s="32"/>
      <c r="O25" s="32"/>
      <c r="P25" s="32"/>
      <c r="Q25" s="32"/>
      <c r="AD25" s="33"/>
      <c r="AE25" s="33"/>
      <c r="AF25" s="33"/>
      <c r="AG25" s="33"/>
      <c r="AH25" s="33"/>
    </row>
    <row r="26" spans="1:34" ht="233.15" x14ac:dyDescent="0.4">
      <c r="A26" s="1" t="s">
        <v>0</v>
      </c>
      <c r="B26" s="1" t="s">
        <v>1</v>
      </c>
      <c r="C26" s="1" t="s">
        <v>2</v>
      </c>
      <c r="D26" s="1" t="s">
        <v>3</v>
      </c>
      <c r="E26" s="1" t="s">
        <v>4</v>
      </c>
      <c r="F26" s="1" t="s">
        <v>5</v>
      </c>
      <c r="G26" s="1" t="s">
        <v>6</v>
      </c>
      <c r="H26" s="1" t="s">
        <v>8</v>
      </c>
      <c r="I26" s="1" t="s">
        <v>9</v>
      </c>
      <c r="J26" s="1" t="s">
        <v>10</v>
      </c>
      <c r="L26" s="1"/>
      <c r="M26" s="2"/>
      <c r="N26" s="3"/>
      <c r="O26" s="2"/>
      <c r="P26" s="2"/>
      <c r="Q26" s="2"/>
      <c r="AD26" s="33"/>
      <c r="AE26" s="33"/>
      <c r="AF26" s="33"/>
      <c r="AG26" s="33"/>
      <c r="AH26" s="33"/>
    </row>
    <row r="27" spans="1:34" x14ac:dyDescent="0.4">
      <c r="A27">
        <v>0</v>
      </c>
      <c r="B27" s="14">
        <v>1466.1483350000001</v>
      </c>
      <c r="C27" s="14">
        <v>1085.9752609347499</v>
      </c>
      <c r="D27" s="14">
        <v>380.17307406524799</v>
      </c>
      <c r="E27" s="14">
        <v>75.547265485372805</v>
      </c>
      <c r="F27" s="14">
        <v>0.32150000000000001</v>
      </c>
      <c r="G27" s="14">
        <v>0</v>
      </c>
      <c r="H27" s="15">
        <v>405414.49802344415</v>
      </c>
      <c r="I27" s="15">
        <v>14032.396417370697</v>
      </c>
      <c r="J27" s="15">
        <v>419446.8944408152</v>
      </c>
      <c r="K27" s="14"/>
      <c r="L27" s="14"/>
      <c r="M27" s="14"/>
      <c r="N27" s="14"/>
      <c r="O27" s="14"/>
      <c r="P27" s="14"/>
      <c r="Q27" s="14"/>
      <c r="AD27" s="33"/>
      <c r="AE27" s="33"/>
      <c r="AF27" s="33"/>
      <c r="AG27" s="33"/>
      <c r="AH27" s="33"/>
    </row>
    <row r="28" spans="1:34" x14ac:dyDescent="0.4">
      <c r="A28">
        <v>1</v>
      </c>
      <c r="B28" s="14">
        <v>1466.1483350000001</v>
      </c>
      <c r="C28" s="14">
        <v>1052.36564328905</v>
      </c>
      <c r="D28" s="14">
        <v>413.78269171095002</v>
      </c>
      <c r="E28" s="14">
        <v>139.48633266186101</v>
      </c>
      <c r="F28" s="14">
        <v>0.40300000000000002</v>
      </c>
      <c r="G28" s="14">
        <v>0</v>
      </c>
      <c r="H28" s="15">
        <v>407801.82775986788</v>
      </c>
      <c r="I28" s="15">
        <v>17991.235232353265</v>
      </c>
      <c r="J28" s="15">
        <v>425793.06299222138</v>
      </c>
      <c r="K28" s="14"/>
      <c r="L28" s="14"/>
      <c r="M28" s="14"/>
      <c r="N28" s="14"/>
      <c r="O28" s="14"/>
      <c r="P28" s="14"/>
      <c r="Q28" s="14"/>
      <c r="AD28" s="33"/>
      <c r="AE28" s="33"/>
      <c r="AF28" s="33"/>
      <c r="AG28" s="33"/>
      <c r="AH28" s="33"/>
    </row>
    <row r="29" spans="1:34" x14ac:dyDescent="0.4">
      <c r="A29">
        <v>2</v>
      </c>
      <c r="B29" s="14">
        <v>1466.1483350000001</v>
      </c>
      <c r="C29" s="14">
        <v>1036.7419234542999</v>
      </c>
      <c r="D29" s="14">
        <v>429.40641154569602</v>
      </c>
      <c r="E29" s="14">
        <v>179.7012187585</v>
      </c>
      <c r="F29" s="14">
        <v>0.45900000000000002</v>
      </c>
      <c r="G29" s="14">
        <v>0</v>
      </c>
      <c r="H29" s="15">
        <v>416716.9230188239</v>
      </c>
      <c r="I29" s="15">
        <v>20606.38395783347</v>
      </c>
      <c r="J29" s="15">
        <v>437323.30697665754</v>
      </c>
      <c r="K29" s="14"/>
      <c r="L29" s="14"/>
      <c r="M29" s="14"/>
      <c r="N29" s="14"/>
      <c r="O29" s="14"/>
      <c r="P29" s="14"/>
      <c r="Q29" s="14"/>
      <c r="AD29" s="33"/>
      <c r="AE29" s="33"/>
      <c r="AF29" s="33"/>
      <c r="AG29" s="33"/>
      <c r="AH29" s="33"/>
    </row>
    <row r="30" spans="1:34" x14ac:dyDescent="0.4">
      <c r="A30">
        <v>3</v>
      </c>
      <c r="B30" s="14">
        <v>1466.1483350000001</v>
      </c>
      <c r="C30" s="14">
        <v>1032.6219111532901</v>
      </c>
      <c r="D30" s="14">
        <v>433.52642384671299</v>
      </c>
      <c r="E30" s="14">
        <v>191.24174862772401</v>
      </c>
      <c r="F30" s="14">
        <v>0.47799999999999998</v>
      </c>
      <c r="G30" s="14">
        <v>2E-3</v>
      </c>
      <c r="H30" s="15">
        <v>434336.34341607132</v>
      </c>
      <c r="I30" s="15">
        <v>22196.17439951159</v>
      </c>
      <c r="J30" s="15">
        <v>456532.51781558333</v>
      </c>
      <c r="K30" s="14"/>
      <c r="L30" s="14"/>
      <c r="M30" s="14"/>
      <c r="N30" s="14"/>
      <c r="O30" s="14"/>
      <c r="P30" s="14"/>
      <c r="Q30" s="14"/>
      <c r="AD30" s="33"/>
      <c r="AE30" s="33"/>
      <c r="AF30" s="33"/>
      <c r="AG30" s="33"/>
      <c r="AH30" s="33"/>
    </row>
    <row r="31" spans="1:34" x14ac:dyDescent="0.4">
      <c r="A31">
        <v>4</v>
      </c>
      <c r="B31" s="14">
        <v>1466.1483350000001</v>
      </c>
      <c r="C31" s="14">
        <v>1030.1003863342401</v>
      </c>
      <c r="D31" s="14">
        <v>436.04794866575998</v>
      </c>
      <c r="E31" s="14">
        <v>198.02171127852799</v>
      </c>
      <c r="F31" s="14">
        <v>0.49</v>
      </c>
      <c r="G31" s="14">
        <v>4.0000000000000001E-3</v>
      </c>
      <c r="H31" s="15">
        <v>454641.87623677956</v>
      </c>
      <c r="I31" s="15">
        <v>23853.0964566398</v>
      </c>
      <c r="J31" s="15">
        <v>478494.97269341955</v>
      </c>
      <c r="K31" s="14"/>
      <c r="L31" s="14"/>
      <c r="M31" s="14"/>
      <c r="N31" s="14"/>
      <c r="O31" s="14"/>
      <c r="P31" s="14"/>
      <c r="Q31" s="14"/>
      <c r="AD31" s="33"/>
      <c r="AE31" s="33"/>
      <c r="AF31" s="33"/>
      <c r="AG31" s="33"/>
      <c r="AH31" s="33"/>
    </row>
    <row r="32" spans="1:34" x14ac:dyDescent="0.4">
      <c r="A32">
        <v>5</v>
      </c>
      <c r="B32" s="14">
        <v>1466.1483350000001</v>
      </c>
      <c r="C32" s="14">
        <v>1029.45958311457</v>
      </c>
      <c r="D32" s="14">
        <v>436.68875188543501</v>
      </c>
      <c r="E32" s="14">
        <v>197.759818979383</v>
      </c>
      <c r="F32" s="14">
        <v>0.495</v>
      </c>
      <c r="G32" s="14">
        <v>7.0000000000000001E-3</v>
      </c>
      <c r="H32" s="15">
        <v>477129.79449997691</v>
      </c>
      <c r="I32" s="15">
        <v>25007.883161877642</v>
      </c>
      <c r="J32" s="15">
        <v>502137.67766185437</v>
      </c>
      <c r="K32" s="14"/>
      <c r="L32" s="14"/>
      <c r="M32" s="14"/>
      <c r="N32" s="14"/>
      <c r="O32" s="14"/>
      <c r="P32" s="14"/>
      <c r="Q32" s="14"/>
      <c r="AD32" s="33"/>
      <c r="AE32" s="33"/>
      <c r="AF32" s="33"/>
      <c r="AG32" s="33"/>
      <c r="AH32" s="33"/>
    </row>
    <row r="33" spans="1:34" x14ac:dyDescent="0.4">
      <c r="A33">
        <v>6</v>
      </c>
      <c r="B33" s="14">
        <v>1466.1483350000001</v>
      </c>
      <c r="C33" s="14">
        <v>969.41071182990402</v>
      </c>
      <c r="D33" s="14">
        <v>496.73762317009601</v>
      </c>
      <c r="E33" s="14">
        <v>252.30995406307599</v>
      </c>
      <c r="F33" s="14">
        <v>0.58550000000000002</v>
      </c>
      <c r="G33" s="14">
        <v>0.16600000000000001</v>
      </c>
      <c r="H33" s="15">
        <v>472984.65715571144</v>
      </c>
      <c r="I33" s="15">
        <v>30746.028227093768</v>
      </c>
      <c r="J33" s="15">
        <v>503730.68538280542</v>
      </c>
      <c r="K33" s="14"/>
      <c r="L33" s="14"/>
      <c r="M33" s="14"/>
      <c r="N33" s="14"/>
      <c r="O33" s="14"/>
      <c r="P33" s="14"/>
      <c r="Q33" s="14"/>
      <c r="AD33" s="33"/>
      <c r="AE33" s="33"/>
      <c r="AF33" s="33"/>
      <c r="AG33" s="33"/>
      <c r="AH33" s="33"/>
    </row>
    <row r="34" spans="1:34" x14ac:dyDescent="0.4">
      <c r="A34">
        <v>7</v>
      </c>
      <c r="B34" s="14">
        <v>1466.1483350000001</v>
      </c>
      <c r="C34" s="14">
        <v>721.58543232228601</v>
      </c>
      <c r="D34" s="14">
        <v>744.56290267771396</v>
      </c>
      <c r="E34" s="14">
        <v>481.20187424170302</v>
      </c>
      <c r="F34" s="14">
        <v>0.95</v>
      </c>
      <c r="G34" s="14">
        <v>0.93300000000000005</v>
      </c>
      <c r="H34" s="15">
        <v>373339.51901810046</v>
      </c>
      <c r="I34" s="15">
        <v>50401.0955567442</v>
      </c>
      <c r="J34" s="15">
        <v>423740.61457484466</v>
      </c>
      <c r="K34" s="14"/>
      <c r="L34" s="14"/>
      <c r="M34" s="14"/>
      <c r="N34" s="14"/>
      <c r="O34" s="14"/>
      <c r="P34" s="14"/>
      <c r="Q34" s="14"/>
      <c r="AD34" s="33"/>
      <c r="AE34" s="33"/>
      <c r="AF34" s="33"/>
      <c r="AG34" s="33"/>
      <c r="AH34" s="33"/>
    </row>
    <row r="35" spans="1:34" x14ac:dyDescent="0.4">
      <c r="A35">
        <v>8</v>
      </c>
      <c r="B35" s="14">
        <v>1466.1483350000001</v>
      </c>
      <c r="C35" s="14">
        <v>608.043805908889</v>
      </c>
      <c r="D35" s="14">
        <v>858.10452909110995</v>
      </c>
      <c r="E35" s="14">
        <v>624.56271706490202</v>
      </c>
      <c r="F35" s="14">
        <v>1.1745000000000001</v>
      </c>
      <c r="G35" s="14">
        <v>1.34</v>
      </c>
      <c r="H35" s="15">
        <v>327515.35427660018</v>
      </c>
      <c r="I35" s="15">
        <v>64512.424143429955</v>
      </c>
      <c r="J35" s="15">
        <v>392027.77842003043</v>
      </c>
      <c r="K35" s="14"/>
      <c r="L35" s="14"/>
      <c r="M35" s="14"/>
      <c r="N35" s="14"/>
      <c r="O35" s="14"/>
      <c r="P35" s="14"/>
      <c r="Q35" s="14"/>
      <c r="AD35" s="33"/>
      <c r="AE35" s="33"/>
      <c r="AF35" s="33"/>
      <c r="AG35" s="33"/>
      <c r="AH35" s="33"/>
    </row>
    <row r="36" spans="1:34" x14ac:dyDescent="0.4">
      <c r="A36">
        <v>9</v>
      </c>
      <c r="B36" s="14">
        <v>1466.1483350000001</v>
      </c>
      <c r="C36" s="14">
        <v>559.23678600840196</v>
      </c>
      <c r="D36" s="14">
        <v>906.91154899159801</v>
      </c>
      <c r="E36" s="14">
        <v>701.57225024304103</v>
      </c>
      <c r="F36" s="14">
        <v>1.2985</v>
      </c>
      <c r="G36" s="14">
        <v>1.5509999999999999</v>
      </c>
      <c r="H36" s="15">
        <v>313782.58081988845</v>
      </c>
      <c r="I36" s="15">
        <v>73451.389181772465</v>
      </c>
      <c r="J36" s="15">
        <v>387233.97000166093</v>
      </c>
      <c r="K36" s="14"/>
      <c r="L36" s="14"/>
      <c r="M36" s="14"/>
      <c r="N36" s="14"/>
      <c r="O36" s="14"/>
      <c r="P36" s="14"/>
      <c r="Q36" s="14"/>
      <c r="AD36" s="33"/>
      <c r="AE36" s="33"/>
      <c r="AF36" s="33"/>
      <c r="AG36" s="33"/>
      <c r="AH36" s="33"/>
    </row>
    <row r="37" spans="1:34" x14ac:dyDescent="0.4">
      <c r="A37">
        <v>10</v>
      </c>
      <c r="B37" s="14">
        <v>1466.1483350000001</v>
      </c>
      <c r="C37" s="14">
        <v>539.26621459105502</v>
      </c>
      <c r="D37" s="14">
        <v>926.88212040894496</v>
      </c>
      <c r="E37" s="14">
        <v>740.64523333718296</v>
      </c>
      <c r="F37" s="14">
        <v>1.3685</v>
      </c>
      <c r="G37" s="14">
        <v>1.6819999999999999</v>
      </c>
      <c r="H37" s="15">
        <v>315151.45540551521</v>
      </c>
      <c r="I37" s="15">
        <v>79873.583476240048</v>
      </c>
      <c r="J37" s="15">
        <v>395025.03888175532</v>
      </c>
      <c r="K37" s="14"/>
      <c r="L37" s="14"/>
      <c r="M37" s="14"/>
      <c r="N37" s="14"/>
      <c r="O37" s="14"/>
      <c r="P37" s="14"/>
      <c r="Q37" s="14"/>
      <c r="AD37" s="33"/>
      <c r="AE37" s="33"/>
      <c r="AF37" s="33"/>
      <c r="AG37" s="33"/>
      <c r="AH37" s="33"/>
    </row>
    <row r="38" spans="1:34" x14ac:dyDescent="0.4">
      <c r="A38">
        <v>11</v>
      </c>
      <c r="B38" s="14">
        <v>1466.1483350000001</v>
      </c>
      <c r="C38" s="14">
        <v>476.67810347666801</v>
      </c>
      <c r="D38" s="14">
        <v>989.47023152333202</v>
      </c>
      <c r="E38" s="14">
        <v>739.52978589713098</v>
      </c>
      <c r="F38" s="14">
        <v>1.43</v>
      </c>
      <c r="G38" s="14">
        <v>2.0939999999999999</v>
      </c>
      <c r="H38" s="15">
        <v>307470.09883436724</v>
      </c>
      <c r="I38" s="15">
        <v>77679.985583140151</v>
      </c>
      <c r="J38" s="15">
        <v>385150.08441750723</v>
      </c>
      <c r="K38" s="14"/>
      <c r="L38" s="14"/>
      <c r="M38" s="14"/>
      <c r="N38" s="14"/>
      <c r="O38" s="14"/>
      <c r="P38" s="14"/>
      <c r="Q38" s="14"/>
      <c r="AD38" s="33"/>
      <c r="AE38" s="33"/>
      <c r="AF38" s="33"/>
      <c r="AG38" s="33"/>
      <c r="AH38" s="33"/>
    </row>
    <row r="39" spans="1:34" x14ac:dyDescent="0.4">
      <c r="A39">
        <v>12</v>
      </c>
      <c r="B39" s="14">
        <v>1466.1483350000001</v>
      </c>
      <c r="C39" s="14">
        <v>340.367865327652</v>
      </c>
      <c r="D39" s="14">
        <v>1125.7804696723499</v>
      </c>
      <c r="E39" s="14">
        <v>737.49937563033802</v>
      </c>
      <c r="F39" s="14">
        <v>1.5549999999999999</v>
      </c>
      <c r="G39" s="14">
        <v>3.1739999999999999</v>
      </c>
      <c r="H39" s="15">
        <v>269758.33816217066</v>
      </c>
      <c r="I39" s="15">
        <v>66335.283203858547</v>
      </c>
      <c r="J39" s="15">
        <v>336093.62136602885</v>
      </c>
      <c r="K39" s="14"/>
      <c r="L39" s="14"/>
      <c r="M39" s="14"/>
      <c r="N39" s="14"/>
      <c r="O39" s="14"/>
      <c r="P39" s="14"/>
      <c r="Q39" s="14"/>
    </row>
    <row r="40" spans="1:34" x14ac:dyDescent="0.4">
      <c r="A40">
        <v>13</v>
      </c>
      <c r="B40" s="14">
        <v>1466.1483350000001</v>
      </c>
      <c r="C40" s="14">
        <v>290.33639190743298</v>
      </c>
      <c r="D40" s="14">
        <v>1175.8119430925699</v>
      </c>
      <c r="E40" s="14">
        <v>741.36757283803604</v>
      </c>
      <c r="F40" s="14">
        <v>1.6174999999999999</v>
      </c>
      <c r="G40" s="14">
        <v>3.7210000000000001</v>
      </c>
      <c r="H40" s="15">
        <v>263255.3620911102</v>
      </c>
      <c r="I40" s="15">
        <v>62562.910496428332</v>
      </c>
      <c r="J40" s="15">
        <v>325818.27258753852</v>
      </c>
      <c r="K40" s="14"/>
      <c r="L40" s="14"/>
      <c r="M40" s="14"/>
      <c r="N40" s="14"/>
      <c r="O40" s="14"/>
      <c r="P40" s="14"/>
      <c r="Q40" s="14"/>
    </row>
    <row r="41" spans="1:34" x14ac:dyDescent="0.4">
      <c r="A41">
        <v>14</v>
      </c>
      <c r="B41" s="14">
        <v>1466.1483350000001</v>
      </c>
      <c r="C41" s="14">
        <v>268.84124216503898</v>
      </c>
      <c r="D41" s="14">
        <v>1197.30709283496</v>
      </c>
      <c r="E41" s="14">
        <v>740.570669233795</v>
      </c>
      <c r="F41" s="14">
        <v>1.655</v>
      </c>
      <c r="G41" s="14">
        <v>4.069</v>
      </c>
      <c r="H41" s="15">
        <v>267920.45594270236</v>
      </c>
      <c r="I41" s="15">
        <v>62365.697990858884</v>
      </c>
      <c r="J41" s="15">
        <v>330286.15393356123</v>
      </c>
      <c r="K41" s="14"/>
      <c r="L41" s="14"/>
      <c r="M41" s="14"/>
      <c r="N41" s="14"/>
      <c r="O41" s="14"/>
      <c r="P41" s="14"/>
      <c r="Q41" s="14"/>
    </row>
    <row r="42" spans="1:34" x14ac:dyDescent="0.4">
      <c r="A42">
        <v>15</v>
      </c>
      <c r="B42" s="14">
        <v>1466.1483350000001</v>
      </c>
      <c r="C42" s="14">
        <v>238.22790726433001</v>
      </c>
      <c r="D42" s="14">
        <v>1227.92042773567</v>
      </c>
      <c r="E42" s="14">
        <v>797.88773504930998</v>
      </c>
      <c r="F42" s="14">
        <v>1.7384999999999999</v>
      </c>
      <c r="G42" s="14">
        <v>4.6669999999999998</v>
      </c>
      <c r="H42" s="15">
        <v>268478.74310235254</v>
      </c>
      <c r="I42" s="15">
        <v>61574.034844509042</v>
      </c>
      <c r="J42" s="15">
        <v>330052.77794686164</v>
      </c>
      <c r="K42" s="14"/>
      <c r="L42" s="14"/>
      <c r="M42" s="14"/>
      <c r="N42" s="14"/>
      <c r="O42" s="14"/>
      <c r="P42" s="14"/>
      <c r="Q42" s="14"/>
    </row>
    <row r="43" spans="1:34" x14ac:dyDescent="0.4">
      <c r="A43">
        <v>16</v>
      </c>
      <c r="B43" s="14">
        <v>1466.1483350000001</v>
      </c>
      <c r="C43" s="14">
        <v>183.420907553104</v>
      </c>
      <c r="D43" s="14">
        <v>1282.7274274469</v>
      </c>
      <c r="E43" s="14">
        <v>945.74183737336102</v>
      </c>
      <c r="F43" s="14">
        <v>1.9075</v>
      </c>
      <c r="G43" s="14">
        <v>5.96</v>
      </c>
      <c r="H43" s="15">
        <v>255068.94489993426</v>
      </c>
      <c r="I43" s="15">
        <v>58296.592140684719</v>
      </c>
      <c r="J43" s="15">
        <v>313365.53704061906</v>
      </c>
      <c r="K43" s="14"/>
      <c r="L43" s="14"/>
      <c r="M43" s="14"/>
      <c r="N43" s="14"/>
      <c r="O43" s="14"/>
      <c r="P43" s="14"/>
      <c r="Q43" s="14"/>
    </row>
    <row r="44" spans="1:34" x14ac:dyDescent="0.4">
      <c r="A44">
        <v>17</v>
      </c>
      <c r="B44" s="14">
        <v>1466.1483350000001</v>
      </c>
      <c r="C44" s="14">
        <v>173.70065962857799</v>
      </c>
      <c r="D44" s="14">
        <v>1292.44767537142</v>
      </c>
      <c r="E44" s="14">
        <v>1007.47304956911</v>
      </c>
      <c r="F44" s="14">
        <v>1.9815</v>
      </c>
      <c r="G44" s="14">
        <v>5.83</v>
      </c>
      <c r="H44" s="15">
        <v>263133.77011240373</v>
      </c>
      <c r="I44" s="15">
        <v>58779.64451683576</v>
      </c>
      <c r="J44" s="15">
        <v>321913.41462923965</v>
      </c>
      <c r="K44" s="14"/>
      <c r="L44" s="14"/>
      <c r="M44" s="14"/>
      <c r="N44" s="14"/>
      <c r="O44" s="14"/>
      <c r="P44" s="14"/>
      <c r="Q44" s="14"/>
    </row>
    <row r="45" spans="1:34" x14ac:dyDescent="0.4">
      <c r="A45">
        <v>18</v>
      </c>
      <c r="B45" s="14">
        <v>1466.1483350000001</v>
      </c>
      <c r="C45" s="14">
        <v>166.70217167073201</v>
      </c>
      <c r="D45" s="14">
        <v>1299.4461633292699</v>
      </c>
      <c r="E45" s="14">
        <v>1053.9584667166</v>
      </c>
      <c r="F45" s="14">
        <v>2.0499999999999998</v>
      </c>
      <c r="G45" s="14">
        <v>5.9029999999999996</v>
      </c>
      <c r="H45" s="15">
        <v>273544.85009990295</v>
      </c>
      <c r="I45" s="15">
        <v>59760.098989067847</v>
      </c>
      <c r="J45" s="15">
        <v>333304.9490889709</v>
      </c>
      <c r="K45" s="14"/>
      <c r="L45" s="14"/>
      <c r="M45" s="14"/>
      <c r="N45" s="14"/>
      <c r="O45" s="14"/>
      <c r="P45" s="14"/>
      <c r="Q45" s="14"/>
    </row>
    <row r="46" spans="1:34" x14ac:dyDescent="0.4">
      <c r="A46">
        <v>19</v>
      </c>
      <c r="B46" s="14">
        <v>1466.1483350000001</v>
      </c>
      <c r="C46" s="14">
        <v>150.95471119546599</v>
      </c>
      <c r="D46" s="14">
        <v>1315.19362380453</v>
      </c>
      <c r="E46" s="14">
        <v>1165.6623128700701</v>
      </c>
      <c r="F46" s="14">
        <v>2.1655000000000002</v>
      </c>
      <c r="G46" s="14">
        <v>6.51</v>
      </c>
      <c r="H46" s="15">
        <v>279615.86298932508</v>
      </c>
      <c r="I46" s="15">
        <v>60452.064420973213</v>
      </c>
      <c r="J46" s="15">
        <v>340067.92741029843</v>
      </c>
      <c r="K46" s="14"/>
      <c r="L46" s="14"/>
      <c r="M46" s="14"/>
      <c r="N46" s="14"/>
      <c r="O46" s="14"/>
      <c r="P46" s="14"/>
      <c r="Q46" s="14"/>
    </row>
    <row r="47" spans="1:34" x14ac:dyDescent="0.4">
      <c r="A47">
        <v>20</v>
      </c>
      <c r="B47" s="14">
        <v>1466.1483350000001</v>
      </c>
      <c r="C47" s="14">
        <v>111.752126344019</v>
      </c>
      <c r="D47" s="14">
        <v>1354.39620865598</v>
      </c>
      <c r="E47" s="14">
        <v>1438.4352208517801</v>
      </c>
      <c r="F47" s="14">
        <v>2.4155000000000002</v>
      </c>
      <c r="G47" s="14">
        <v>8.1349999999999998</v>
      </c>
      <c r="H47" s="15">
        <v>279228.73587613308</v>
      </c>
      <c r="I47" s="15">
        <v>49549.831290686474</v>
      </c>
      <c r="J47" s="15">
        <v>328778.56716681994</v>
      </c>
      <c r="K47" s="14"/>
      <c r="L47" s="14"/>
      <c r="M47" s="14"/>
      <c r="N47" s="14"/>
      <c r="O47" s="14"/>
      <c r="P47" s="14"/>
      <c r="Q47" s="14"/>
    </row>
    <row r="48" spans="1:34" x14ac:dyDescent="0.4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ht="35.6" x14ac:dyDescent="0.9">
      <c r="A49" s="23" t="s">
        <v>16</v>
      </c>
      <c r="B49" s="24"/>
      <c r="C49" s="24"/>
      <c r="D49" s="24"/>
      <c r="E49" s="24"/>
      <c r="F49" s="24"/>
      <c r="G49" s="24"/>
      <c r="H49" s="24"/>
      <c r="I49" s="24"/>
      <c r="J49" s="14"/>
      <c r="K49" s="14"/>
      <c r="L49" s="34"/>
      <c r="M49" s="34"/>
      <c r="N49" s="34"/>
      <c r="O49" s="34"/>
      <c r="P49" s="34"/>
      <c r="Q49" s="34"/>
    </row>
    <row r="50" spans="1:17" ht="233.15" x14ac:dyDescent="0.4">
      <c r="A50" s="1" t="s">
        <v>0</v>
      </c>
      <c r="B50" s="25" t="s">
        <v>1</v>
      </c>
      <c r="C50" s="25" t="s">
        <v>2</v>
      </c>
      <c r="D50" s="25" t="s">
        <v>3</v>
      </c>
      <c r="E50" s="25" t="s">
        <v>4</v>
      </c>
      <c r="F50" s="25" t="s">
        <v>5</v>
      </c>
      <c r="G50" s="25" t="s">
        <v>6</v>
      </c>
      <c r="H50" s="25" t="s">
        <v>8</v>
      </c>
      <c r="I50" s="25" t="s">
        <v>9</v>
      </c>
      <c r="J50" s="25" t="s">
        <v>10</v>
      </c>
      <c r="K50" s="14"/>
      <c r="L50" s="25"/>
      <c r="M50" s="26"/>
      <c r="N50" s="27"/>
      <c r="O50" s="26"/>
      <c r="P50" s="26"/>
      <c r="Q50" s="26"/>
    </row>
    <row r="51" spans="1:17" x14ac:dyDescent="0.4">
      <c r="A51">
        <v>0</v>
      </c>
      <c r="B51" s="14">
        <v>1466.1483350000001</v>
      </c>
      <c r="C51" s="14">
        <v>937.29424647917494</v>
      </c>
      <c r="D51" s="14">
        <v>528.85408852082503</v>
      </c>
      <c r="E51" s="14">
        <v>774.97410535362803</v>
      </c>
      <c r="F51" s="14">
        <v>0.93500000000000005</v>
      </c>
      <c r="G51" s="14">
        <v>0</v>
      </c>
      <c r="H51" s="15">
        <v>262048.15221767366</v>
      </c>
      <c r="I51" s="15">
        <v>127719.96411377605</v>
      </c>
      <c r="J51" s="15">
        <v>389768.11633144965</v>
      </c>
      <c r="K51" s="14"/>
      <c r="L51" s="14"/>
      <c r="M51" s="14"/>
      <c r="N51" s="14"/>
      <c r="O51" s="14"/>
      <c r="P51" s="14"/>
      <c r="Q51" s="14"/>
    </row>
    <row r="52" spans="1:17" x14ac:dyDescent="0.4">
      <c r="A52">
        <v>1</v>
      </c>
      <c r="B52" s="14">
        <v>1466.1483350000001</v>
      </c>
      <c r="C52" s="14">
        <v>922.21883612228601</v>
      </c>
      <c r="D52" s="14">
        <v>543.92949887771397</v>
      </c>
      <c r="E52" s="14">
        <v>980.55487148441603</v>
      </c>
      <c r="F52" s="14">
        <v>1.125</v>
      </c>
      <c r="G52" s="14">
        <v>0</v>
      </c>
      <c r="H52" s="15">
        <v>236962.81264211057</v>
      </c>
      <c r="I52" s="15">
        <v>158474.24116727442</v>
      </c>
      <c r="J52" s="15">
        <v>395437.05380938511</v>
      </c>
      <c r="K52" s="14"/>
      <c r="L52" s="14"/>
      <c r="M52" s="14"/>
      <c r="N52" s="14"/>
      <c r="O52" s="14"/>
      <c r="P52" s="14"/>
      <c r="Q52" s="14"/>
    </row>
    <row r="53" spans="1:17" x14ac:dyDescent="0.4">
      <c r="A53">
        <v>2</v>
      </c>
      <c r="B53" s="14">
        <v>1466.1483350000001</v>
      </c>
      <c r="C53" s="14">
        <v>914.15806531263104</v>
      </c>
      <c r="D53" s="14">
        <v>551.99026968736803</v>
      </c>
      <c r="E53" s="14">
        <v>1107.83933186899</v>
      </c>
      <c r="F53" s="14">
        <v>1.2649999999999999</v>
      </c>
      <c r="G53" s="14">
        <v>0</v>
      </c>
      <c r="H53" s="15">
        <v>222507.29397591308</v>
      </c>
      <c r="I53" s="15">
        <v>180383.1856230764</v>
      </c>
      <c r="J53" s="15">
        <v>402890.47959898965</v>
      </c>
      <c r="K53" s="14"/>
      <c r="L53" s="14"/>
      <c r="M53" s="14"/>
      <c r="N53" s="14"/>
      <c r="O53" s="14"/>
      <c r="P53" s="14"/>
      <c r="Q53" s="14"/>
    </row>
    <row r="54" spans="1:17" x14ac:dyDescent="0.4">
      <c r="A54">
        <v>3</v>
      </c>
      <c r="B54" s="14">
        <v>1466.1483350000001</v>
      </c>
      <c r="C54" s="14">
        <v>913.34242172977804</v>
      </c>
      <c r="D54" s="14">
        <v>552.80591327022205</v>
      </c>
      <c r="E54" s="14">
        <v>1124.25742063746</v>
      </c>
      <c r="F54" s="14">
        <v>1.2949999999999999</v>
      </c>
      <c r="G54" s="14">
        <v>0</v>
      </c>
      <c r="H54" s="15">
        <v>230163.57009369656</v>
      </c>
      <c r="I54" s="15">
        <v>191319.81016478303</v>
      </c>
      <c r="J54" s="15">
        <v>421483.38025847945</v>
      </c>
      <c r="K54" s="14"/>
      <c r="L54" s="14"/>
      <c r="M54" s="14"/>
      <c r="N54" s="14"/>
      <c r="O54" s="14"/>
      <c r="P54" s="14"/>
      <c r="Q54" s="14"/>
    </row>
    <row r="55" spans="1:17" x14ac:dyDescent="0.4">
      <c r="A55">
        <v>4</v>
      </c>
      <c r="B55" s="14">
        <v>1466.1483350000001</v>
      </c>
      <c r="C55" s="14">
        <v>913.64392559282601</v>
      </c>
      <c r="D55" s="14">
        <v>552.50440940717397</v>
      </c>
      <c r="E55" s="14">
        <v>1120.5316272203299</v>
      </c>
      <c r="F55" s="14">
        <v>1.3049999999999999</v>
      </c>
      <c r="G55" s="14">
        <v>0</v>
      </c>
      <c r="H55" s="15">
        <v>242189.53219354586</v>
      </c>
      <c r="I55" s="15">
        <v>200081.87891422672</v>
      </c>
      <c r="J55" s="15">
        <v>442271.41110777255</v>
      </c>
      <c r="K55" s="14"/>
      <c r="L55" s="14"/>
      <c r="M55" s="14"/>
      <c r="N55" s="14"/>
      <c r="O55" s="14"/>
      <c r="P55" s="14"/>
      <c r="Q55" s="14"/>
    </row>
    <row r="56" spans="1:17" x14ac:dyDescent="0.4">
      <c r="A56">
        <v>5</v>
      </c>
      <c r="B56" s="14">
        <v>1466.1483350000001</v>
      </c>
      <c r="C56" s="14">
        <v>914.41922134236597</v>
      </c>
      <c r="D56" s="14">
        <v>551.729113657634</v>
      </c>
      <c r="E56" s="14">
        <v>1107.4652844985901</v>
      </c>
      <c r="F56" s="14">
        <v>1.3049999999999999</v>
      </c>
      <c r="G56" s="14">
        <v>0</v>
      </c>
      <c r="H56" s="15">
        <v>256852.18045314238</v>
      </c>
      <c r="I56" s="15">
        <v>207869.37095642247</v>
      </c>
      <c r="J56" s="15">
        <v>464721.55140956491</v>
      </c>
      <c r="K56" s="14"/>
      <c r="L56" s="14"/>
      <c r="M56" s="14"/>
      <c r="N56" s="14"/>
      <c r="O56" s="14"/>
      <c r="P56" s="14"/>
      <c r="Q56" s="14"/>
    </row>
    <row r="57" spans="1:17" x14ac:dyDescent="0.4">
      <c r="A57">
        <v>6</v>
      </c>
      <c r="B57" s="14">
        <v>1466.1483350000001</v>
      </c>
      <c r="C57" s="14">
        <v>915.20970134096297</v>
      </c>
      <c r="D57" s="14">
        <v>550.93863365903701</v>
      </c>
      <c r="E57" s="14">
        <v>1094.41412602591</v>
      </c>
      <c r="F57" s="14">
        <v>1.3049999999999999</v>
      </c>
      <c r="G57" s="14">
        <v>0</v>
      </c>
      <c r="H57" s="15">
        <v>272377.60012730153</v>
      </c>
      <c r="I57" s="15">
        <v>215937.38792463922</v>
      </c>
      <c r="J57" s="15">
        <v>488314.98805194092</v>
      </c>
      <c r="K57" s="14"/>
      <c r="L57" s="14"/>
      <c r="M57" s="14"/>
      <c r="N57" s="14"/>
      <c r="O57" s="14"/>
      <c r="P57" s="14"/>
      <c r="Q57" s="14"/>
    </row>
    <row r="58" spans="1:17" x14ac:dyDescent="0.4">
      <c r="A58">
        <v>7</v>
      </c>
      <c r="B58" s="14">
        <v>1466.1483350000001</v>
      </c>
      <c r="C58" s="14">
        <v>916.01189588531895</v>
      </c>
      <c r="D58" s="14">
        <v>550.13643911468102</v>
      </c>
      <c r="E58" s="14">
        <v>1081.37468209898</v>
      </c>
      <c r="F58" s="14">
        <v>1.3049999999999999</v>
      </c>
      <c r="G58" s="14">
        <v>0</v>
      </c>
      <c r="H58" s="15">
        <v>288815.52008901467</v>
      </c>
      <c r="I58" s="15">
        <v>224294.62193355718</v>
      </c>
      <c r="J58" s="15">
        <v>513110.14202257199</v>
      </c>
      <c r="K58" s="14"/>
      <c r="L58" s="14"/>
      <c r="M58" s="14"/>
      <c r="N58" s="14"/>
      <c r="O58" s="14"/>
      <c r="P58" s="14"/>
      <c r="Q58" s="14"/>
    </row>
    <row r="59" spans="1:17" x14ac:dyDescent="0.4">
      <c r="A59">
        <v>8</v>
      </c>
      <c r="B59" s="14">
        <v>1466.1483350000001</v>
      </c>
      <c r="C59" s="14">
        <v>916.82030806124601</v>
      </c>
      <c r="D59" s="14">
        <v>549.32802693875396</v>
      </c>
      <c r="E59" s="14">
        <v>1068.34145580363</v>
      </c>
      <c r="F59" s="14">
        <v>1.3049999999999999</v>
      </c>
      <c r="G59" s="14">
        <v>0</v>
      </c>
      <c r="H59" s="15">
        <v>306218.47129520454</v>
      </c>
      <c r="I59" s="15">
        <v>232949.91912217907</v>
      </c>
      <c r="J59" s="15">
        <v>539168.39041738375</v>
      </c>
      <c r="K59" s="14"/>
      <c r="L59" s="14"/>
      <c r="M59" s="14"/>
      <c r="N59" s="14"/>
      <c r="O59" s="14"/>
      <c r="P59" s="14"/>
      <c r="Q59" s="14"/>
    </row>
    <row r="60" spans="1:17" x14ac:dyDescent="0.4">
      <c r="A60">
        <v>9</v>
      </c>
      <c r="B60" s="14">
        <v>1466.1483350000001</v>
      </c>
      <c r="C60" s="14">
        <v>917.63743060306297</v>
      </c>
      <c r="D60" s="14">
        <v>548.51090439693701</v>
      </c>
      <c r="E60" s="14">
        <v>1055.31693987417</v>
      </c>
      <c r="F60" s="14">
        <v>1.3049999999999999</v>
      </c>
      <c r="G60" s="14">
        <v>0</v>
      </c>
      <c r="H60" s="15">
        <v>324642.09335022699</v>
      </c>
      <c r="I60" s="15">
        <v>241912.42400326551</v>
      </c>
      <c r="J60" s="15">
        <v>566554.51735349209</v>
      </c>
      <c r="K60" s="14"/>
      <c r="L60" s="14"/>
      <c r="M60" s="14"/>
      <c r="N60" s="14"/>
      <c r="O60" s="14"/>
      <c r="P60" s="14"/>
      <c r="Q60" s="14"/>
    </row>
    <row r="61" spans="1:17" x14ac:dyDescent="0.4">
      <c r="A61">
        <v>10</v>
      </c>
      <c r="B61" s="14">
        <v>1466.1483350000001</v>
      </c>
      <c r="C61" s="14">
        <v>916.62407082043399</v>
      </c>
      <c r="D61" s="14">
        <v>549.52426417956599</v>
      </c>
      <c r="E61" s="14">
        <v>1040.1607520370001</v>
      </c>
      <c r="F61" s="14">
        <v>1.3049999999999999</v>
      </c>
      <c r="G61" s="14">
        <v>7.0000000000000001E-3</v>
      </c>
      <c r="H61" s="15">
        <v>343679.42224728799</v>
      </c>
      <c r="I61" s="15">
        <v>250593.2317440983</v>
      </c>
      <c r="J61" s="15">
        <v>594272.65399138606</v>
      </c>
      <c r="K61" s="14"/>
      <c r="L61" s="14"/>
      <c r="M61" s="14"/>
      <c r="N61" s="14"/>
      <c r="O61" s="14"/>
      <c r="P61" s="14"/>
      <c r="Q61" s="14"/>
    </row>
    <row r="62" spans="1:17" x14ac:dyDescent="0.4">
      <c r="A62">
        <v>11</v>
      </c>
      <c r="B62" s="14">
        <v>1466.1483350000001</v>
      </c>
      <c r="C62" s="14">
        <v>897.62480928593698</v>
      </c>
      <c r="D62" s="14">
        <v>568.523525714063</v>
      </c>
      <c r="E62" s="14">
        <v>1029.8063805849199</v>
      </c>
      <c r="F62" s="14">
        <v>1.3234999999999999</v>
      </c>
      <c r="G62" s="14">
        <v>8.8999999999999996E-2</v>
      </c>
      <c r="H62" s="15">
        <v>357490.78972919995</v>
      </c>
      <c r="I62" s="15">
        <v>256103.3777005244</v>
      </c>
      <c r="J62" s="15">
        <v>613594.16742972413</v>
      </c>
      <c r="K62" s="14"/>
      <c r="L62" s="14"/>
      <c r="M62" s="14"/>
      <c r="N62" s="14"/>
      <c r="O62" s="14"/>
      <c r="P62" s="14"/>
      <c r="Q62" s="14"/>
    </row>
    <row r="63" spans="1:17" x14ac:dyDescent="0.4">
      <c r="A63">
        <v>12</v>
      </c>
      <c r="B63" s="14">
        <v>1466.1483350000001</v>
      </c>
      <c r="C63" s="14">
        <v>722.93890494820596</v>
      </c>
      <c r="D63" s="14">
        <v>743.20943005179402</v>
      </c>
      <c r="E63" s="14">
        <v>980.29540325729499</v>
      </c>
      <c r="F63" s="14">
        <v>1.448</v>
      </c>
      <c r="G63" s="14">
        <v>0.84699999999999998</v>
      </c>
      <c r="H63" s="15">
        <v>322777.17930172425</v>
      </c>
      <c r="I63" s="15">
        <v>226103.39836043536</v>
      </c>
      <c r="J63" s="15">
        <v>548880.57766215899</v>
      </c>
      <c r="K63" s="14"/>
      <c r="L63" s="14"/>
      <c r="M63" s="14"/>
      <c r="N63" s="14"/>
      <c r="O63" s="14"/>
      <c r="P63" s="14"/>
      <c r="Q63" s="14"/>
    </row>
    <row r="64" spans="1:17" x14ac:dyDescent="0.4">
      <c r="A64">
        <v>13</v>
      </c>
      <c r="B64" s="14">
        <v>1466.1483350000001</v>
      </c>
      <c r="C64" s="14">
        <v>370.97413602518299</v>
      </c>
      <c r="D64" s="14">
        <v>1095.17419897482</v>
      </c>
      <c r="E64" s="14">
        <v>758.75866312140897</v>
      </c>
      <c r="F64" s="14">
        <v>1.6074999999999999</v>
      </c>
      <c r="G64" s="14">
        <v>2.4489999999999998</v>
      </c>
      <c r="H64" s="15">
        <v>235547.78796037723</v>
      </c>
      <c r="I64" s="15">
        <v>133686.51148651564</v>
      </c>
      <c r="J64" s="15">
        <v>369234.2994468931</v>
      </c>
      <c r="K64" s="14"/>
      <c r="L64" s="14"/>
      <c r="M64" s="14"/>
      <c r="N64" s="14"/>
      <c r="O64" s="14"/>
      <c r="P64" s="14"/>
      <c r="Q64" s="14"/>
    </row>
    <row r="65" spans="1:17" x14ac:dyDescent="0.4">
      <c r="A65">
        <v>14</v>
      </c>
      <c r="B65" s="14">
        <v>1466.1483350000001</v>
      </c>
      <c r="C65" s="14">
        <v>366.83852416390698</v>
      </c>
      <c r="D65" s="14">
        <v>1099.30981083609</v>
      </c>
      <c r="E65" s="14">
        <v>765.10589400948595</v>
      </c>
      <c r="F65" s="14">
        <v>1.6325000000000001</v>
      </c>
      <c r="G65" s="14">
        <v>2.536</v>
      </c>
      <c r="H65" s="15">
        <v>246656.77611020024</v>
      </c>
      <c r="I65" s="15">
        <v>137730.55394009571</v>
      </c>
      <c r="J65" s="15">
        <v>384387.33005029574</v>
      </c>
      <c r="K65" s="14"/>
      <c r="L65" s="14"/>
      <c r="M65" s="14"/>
      <c r="N65" s="14"/>
      <c r="O65" s="14"/>
      <c r="P65" s="14"/>
      <c r="Q65" s="14"/>
    </row>
    <row r="66" spans="1:17" x14ac:dyDescent="0.4">
      <c r="A66">
        <v>15</v>
      </c>
      <c r="B66" s="14">
        <v>1466.1483350000001</v>
      </c>
      <c r="C66" s="14">
        <v>363.75709554421701</v>
      </c>
      <c r="D66" s="14">
        <v>1102.3912394557799</v>
      </c>
      <c r="E66" s="14">
        <v>778.137030354746</v>
      </c>
      <c r="F66" s="14">
        <v>1.6585000000000001</v>
      </c>
      <c r="G66" s="14">
        <v>2.6909999999999998</v>
      </c>
      <c r="H66" s="15">
        <v>259383.09958231432</v>
      </c>
      <c r="I66" s="15">
        <v>142646.42401341465</v>
      </c>
      <c r="J66" s="15">
        <v>402029.52359572897</v>
      </c>
      <c r="K66" s="14"/>
      <c r="L66" s="14"/>
      <c r="M66" s="14"/>
      <c r="N66" s="14"/>
      <c r="O66" s="14"/>
      <c r="P66" s="14"/>
      <c r="Q66" s="14"/>
    </row>
    <row r="67" spans="1:17" x14ac:dyDescent="0.4">
      <c r="A67">
        <v>16</v>
      </c>
      <c r="B67" s="14">
        <v>1466.1483350000001</v>
      </c>
      <c r="C67" s="14">
        <v>342.33807494288101</v>
      </c>
      <c r="D67" s="14">
        <v>1123.8102600571201</v>
      </c>
      <c r="E67" s="14">
        <v>833.30300412231895</v>
      </c>
      <c r="F67" s="14">
        <v>1.7304999999999999</v>
      </c>
      <c r="G67" s="14">
        <v>3.1269999999999998</v>
      </c>
      <c r="H67" s="15">
        <v>264719.23020092823</v>
      </c>
      <c r="I67" s="15">
        <v>147002.99334756381</v>
      </c>
      <c r="J67" s="15">
        <v>411722.22354849172</v>
      </c>
      <c r="K67" s="14"/>
      <c r="L67" s="14"/>
      <c r="M67" s="14"/>
      <c r="N67" s="14"/>
      <c r="O67" s="14"/>
      <c r="P67" s="14"/>
      <c r="Q67" s="14"/>
    </row>
    <row r="68" spans="1:17" x14ac:dyDescent="0.4">
      <c r="A68">
        <v>17</v>
      </c>
      <c r="B68" s="14">
        <v>1466.1483350000001</v>
      </c>
      <c r="C68" s="14">
        <v>274.63794436000097</v>
      </c>
      <c r="D68" s="14">
        <v>1191.51039064</v>
      </c>
      <c r="E68" s="14">
        <v>1035.46999743623</v>
      </c>
      <c r="F68" s="14">
        <v>1.9495</v>
      </c>
      <c r="G68" s="14">
        <v>4.0030000000000001</v>
      </c>
      <c r="H68" s="15">
        <v>259259.62594182824</v>
      </c>
      <c r="I68" s="15">
        <v>131679.81124010656</v>
      </c>
      <c r="J68" s="15">
        <v>390939.43718193501</v>
      </c>
      <c r="K68" s="14"/>
      <c r="L68" s="14"/>
      <c r="M68" s="14"/>
      <c r="N68" s="14"/>
      <c r="O68" s="14"/>
      <c r="P68" s="14"/>
      <c r="Q68" s="14"/>
    </row>
    <row r="69" spans="1:17" x14ac:dyDescent="0.4">
      <c r="A69">
        <v>18</v>
      </c>
      <c r="B69" s="14">
        <v>1466.1483350000001</v>
      </c>
      <c r="C69" s="14">
        <v>145.50886899273499</v>
      </c>
      <c r="D69" s="14">
        <v>1320.6394660072699</v>
      </c>
      <c r="E69" s="14">
        <v>1569.66980682279</v>
      </c>
      <c r="F69" s="14">
        <v>2.4860000000000002</v>
      </c>
      <c r="G69" s="14">
        <v>5.5579999999999998</v>
      </c>
      <c r="H69" s="15">
        <v>248237.84868966261</v>
      </c>
      <c r="I69" s="15">
        <v>73123.005285546489</v>
      </c>
      <c r="J69" s="15">
        <v>321360.85397520912</v>
      </c>
      <c r="K69" s="14"/>
      <c r="L69" s="14"/>
      <c r="M69" s="14"/>
      <c r="N69" s="14"/>
      <c r="O69" s="14"/>
      <c r="P69" s="14"/>
      <c r="Q69" s="14"/>
    </row>
    <row r="70" spans="1:17" x14ac:dyDescent="0.4">
      <c r="A70">
        <v>19</v>
      </c>
      <c r="B70" s="14">
        <v>1466.1483350000001</v>
      </c>
      <c r="C70" s="14">
        <v>120.542030585676</v>
      </c>
      <c r="D70" s="14">
        <v>1345.60630441432</v>
      </c>
      <c r="E70" s="14">
        <v>1761.9979192401599</v>
      </c>
      <c r="F70" s="14">
        <v>2.6684999999999999</v>
      </c>
      <c r="G70" s="14">
        <v>6.18</v>
      </c>
      <c r="H70" s="15">
        <v>266246.21788820607</v>
      </c>
      <c r="I70" s="15">
        <v>53047.433310016437</v>
      </c>
      <c r="J70" s="15">
        <v>319293.65119822277</v>
      </c>
      <c r="K70" s="14"/>
      <c r="L70" s="14"/>
      <c r="M70" s="14"/>
      <c r="N70" s="14"/>
      <c r="O70" s="14"/>
      <c r="P70" s="14"/>
      <c r="Q70" s="14"/>
    </row>
    <row r="71" spans="1:17" x14ac:dyDescent="0.4">
      <c r="A71">
        <v>20</v>
      </c>
      <c r="B71" s="14">
        <v>1466.1483350000001</v>
      </c>
      <c r="C71" s="14">
        <v>97.940317667491001</v>
      </c>
      <c r="D71" s="14">
        <v>1368.2080173325101</v>
      </c>
      <c r="E71" s="14">
        <v>2014.4955041823</v>
      </c>
      <c r="F71" s="14">
        <v>2.8885000000000001</v>
      </c>
      <c r="G71" s="14">
        <v>7.1749999999999998</v>
      </c>
      <c r="H71" s="15">
        <v>283710.93904981227</v>
      </c>
      <c r="I71" s="15">
        <v>35047.634924622864</v>
      </c>
      <c r="J71" s="15">
        <v>318758.57397443533</v>
      </c>
      <c r="K71" s="14"/>
      <c r="L71" s="14"/>
      <c r="M71" s="14"/>
      <c r="N71" s="14"/>
      <c r="O71" s="14"/>
      <c r="P71" s="14"/>
      <c r="Q71" s="14"/>
    </row>
    <row r="72" spans="1:17" x14ac:dyDescent="0.4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</row>
    <row r="73" spans="1:17" ht="35.6" x14ac:dyDescent="0.9">
      <c r="A73" s="23" t="s">
        <v>17</v>
      </c>
      <c r="B73" s="17"/>
      <c r="C73" s="17"/>
      <c r="D73" s="17"/>
      <c r="E73" s="17"/>
      <c r="F73" s="17"/>
      <c r="G73" s="17"/>
      <c r="H73" s="17"/>
      <c r="I73" s="17"/>
      <c r="L73" s="32"/>
      <c r="M73" s="32"/>
      <c r="N73" s="32"/>
      <c r="O73" s="32"/>
      <c r="P73" s="32"/>
      <c r="Q73" s="32"/>
    </row>
    <row r="74" spans="1:17" ht="233.15" x14ac:dyDescent="0.4">
      <c r="A74" s="1" t="s">
        <v>0</v>
      </c>
      <c r="B74" s="1" t="s">
        <v>1</v>
      </c>
      <c r="C74" s="1" t="s">
        <v>2</v>
      </c>
      <c r="D74" s="1" t="s">
        <v>3</v>
      </c>
      <c r="E74" s="1" t="s">
        <v>4</v>
      </c>
      <c r="F74" s="1" t="s">
        <v>5</v>
      </c>
      <c r="G74" s="1" t="s">
        <v>6</v>
      </c>
      <c r="H74" s="1" t="s">
        <v>8</v>
      </c>
      <c r="I74" s="1" t="s">
        <v>9</v>
      </c>
      <c r="J74" s="1" t="s">
        <v>10</v>
      </c>
      <c r="L74" s="1"/>
      <c r="M74" s="2"/>
      <c r="N74" s="3"/>
      <c r="O74" s="2"/>
      <c r="P74" s="2"/>
      <c r="Q74" s="2"/>
    </row>
    <row r="75" spans="1:17" x14ac:dyDescent="0.4">
      <c r="A75">
        <v>0</v>
      </c>
      <c r="B75">
        <v>1466.1483350000001</v>
      </c>
      <c r="C75">
        <v>925.59612512230399</v>
      </c>
      <c r="D75">
        <v>540.55220987769599</v>
      </c>
      <c r="E75">
        <v>929.23250229357996</v>
      </c>
      <c r="F75">
        <v>1.0649999999999999</v>
      </c>
      <c r="G75">
        <v>0</v>
      </c>
      <c r="H75" s="14">
        <v>162695.20642585267</v>
      </c>
      <c r="I75" s="14">
        <v>219525.83478629208</v>
      </c>
      <c r="J75" s="14">
        <v>379128.16705897299</v>
      </c>
    </row>
    <row r="76" spans="1:17" x14ac:dyDescent="0.4">
      <c r="A76">
        <v>1</v>
      </c>
      <c r="B76">
        <v>1466.1483350000001</v>
      </c>
      <c r="C76">
        <v>917.34459612664</v>
      </c>
      <c r="D76">
        <v>548.80373887335998</v>
      </c>
      <c r="E76">
        <v>1060.73956128181</v>
      </c>
      <c r="F76">
        <v>1.2</v>
      </c>
      <c r="G76">
        <v>0</v>
      </c>
      <c r="H76" s="14">
        <v>138543.21409856787</v>
      </c>
      <c r="I76" s="14">
        <v>252506.5476601728</v>
      </c>
      <c r="J76" s="14">
        <v>390753.7955667894</v>
      </c>
    </row>
    <row r="77" spans="1:17" x14ac:dyDescent="0.4">
      <c r="A77">
        <v>2</v>
      </c>
      <c r="B77">
        <v>1466.1483350000001</v>
      </c>
      <c r="C77">
        <v>913.18492470061005</v>
      </c>
      <c r="D77">
        <v>552.96341029939003</v>
      </c>
      <c r="E77">
        <v>1126.61374679041</v>
      </c>
      <c r="F77">
        <v>1.2849999999999999</v>
      </c>
      <c r="G77">
        <v>0</v>
      </c>
      <c r="H77" s="14">
        <v>127667.69612591939</v>
      </c>
      <c r="I77" s="14">
        <v>274265.8240995034</v>
      </c>
      <c r="J77" s="14">
        <v>401071.93187850266</v>
      </c>
    </row>
    <row r="78" spans="1:17" x14ac:dyDescent="0.4">
      <c r="A78">
        <v>3</v>
      </c>
      <c r="B78">
        <v>1466.1483350000001</v>
      </c>
      <c r="C78">
        <v>912.99479066567994</v>
      </c>
      <c r="D78">
        <v>553.15354433432003</v>
      </c>
      <c r="E78">
        <v>1131.4439039092399</v>
      </c>
      <c r="F78">
        <v>1.3049999999999999</v>
      </c>
      <c r="G78">
        <v>0</v>
      </c>
      <c r="H78" s="14">
        <v>132600.79141228335</v>
      </c>
      <c r="I78" s="14">
        <v>288335.65452764306</v>
      </c>
      <c r="J78" s="14">
        <v>420947.44493553042</v>
      </c>
    </row>
    <row r="79" spans="1:17" x14ac:dyDescent="0.4">
      <c r="A79">
        <v>4</v>
      </c>
      <c r="B79">
        <v>1466.1483350000001</v>
      </c>
      <c r="C79">
        <v>913.76401425656195</v>
      </c>
      <c r="D79">
        <v>552.38432074343802</v>
      </c>
      <c r="E79">
        <v>1118.37148902884</v>
      </c>
      <c r="F79">
        <v>1.3049999999999999</v>
      </c>
      <c r="G79">
        <v>0</v>
      </c>
      <c r="H79" s="14">
        <v>142717.16850751408</v>
      </c>
      <c r="I79" s="14">
        <v>299583.52538948943</v>
      </c>
      <c r="J79" s="14">
        <v>442312.32840055699</v>
      </c>
    </row>
    <row r="80" spans="1:17" x14ac:dyDescent="0.4">
      <c r="A80">
        <v>5</v>
      </c>
      <c r="B80">
        <v>1466.1483350000001</v>
      </c>
      <c r="C80">
        <v>914.54110375420896</v>
      </c>
      <c r="D80">
        <v>551.60723124579101</v>
      </c>
      <c r="E80">
        <v>1105.3069400552099</v>
      </c>
      <c r="F80">
        <v>1.3049999999999999</v>
      </c>
      <c r="G80">
        <v>0</v>
      </c>
      <c r="H80" s="14">
        <v>153514.57981843094</v>
      </c>
      <c r="I80" s="14">
        <v>311238.03965528344</v>
      </c>
      <c r="J80" s="14">
        <v>464764.92578733905</v>
      </c>
    </row>
    <row r="81" spans="1:10" x14ac:dyDescent="0.4">
      <c r="A81">
        <v>6</v>
      </c>
      <c r="B81">
        <v>1466.1483350000001</v>
      </c>
      <c r="C81">
        <v>915.33384863450601</v>
      </c>
      <c r="D81">
        <v>550.81448636549396</v>
      </c>
      <c r="E81">
        <v>1092.2580464642199</v>
      </c>
      <c r="F81">
        <v>1.3049999999999999</v>
      </c>
      <c r="G81">
        <v>0</v>
      </c>
      <c r="H81" s="14">
        <v>165035.9200251204</v>
      </c>
      <c r="I81" s="14">
        <v>323311.98859203025</v>
      </c>
      <c r="J81" s="14">
        <v>488360.93120350339</v>
      </c>
    </row>
    <row r="82" spans="1:10" x14ac:dyDescent="0.4">
      <c r="A82">
        <v>7</v>
      </c>
      <c r="B82">
        <v>1466.1483350000001</v>
      </c>
      <c r="C82">
        <v>916.13732186023196</v>
      </c>
      <c r="D82">
        <v>550.01101313976801</v>
      </c>
      <c r="E82">
        <v>1079.21988121867</v>
      </c>
      <c r="F82">
        <v>1.3049999999999999</v>
      </c>
      <c r="G82">
        <v>0</v>
      </c>
      <c r="H82" s="14">
        <v>177326.66018495729</v>
      </c>
      <c r="I82" s="14">
        <v>335818.39446938928</v>
      </c>
      <c r="J82" s="14">
        <v>513158.87023930426</v>
      </c>
    </row>
    <row r="83" spans="1:10" x14ac:dyDescent="0.4">
      <c r="A83">
        <v>8</v>
      </c>
      <c r="B83">
        <v>1466.1483350000001</v>
      </c>
      <c r="C83">
        <v>916.94685787696994</v>
      </c>
      <c r="D83">
        <v>549.20147712303003</v>
      </c>
      <c r="E83">
        <v>1066.1877787641299</v>
      </c>
      <c r="F83">
        <v>1.3049999999999999</v>
      </c>
      <c r="G83">
        <v>0</v>
      </c>
      <c r="H83" s="14">
        <v>190434.98702189527</v>
      </c>
      <c r="I83" s="14">
        <v>348770.46834654344</v>
      </c>
      <c r="J83" s="14">
        <v>539220.10476047243</v>
      </c>
    </row>
    <row r="84" spans="1:10" x14ac:dyDescent="0.4">
      <c r="A84">
        <v>9</v>
      </c>
      <c r="B84">
        <v>1466.1483350000001</v>
      </c>
      <c r="C84">
        <v>917.76622094645404</v>
      </c>
      <c r="D84">
        <v>548.38211405354605</v>
      </c>
      <c r="E84">
        <v>1053.1655033623299</v>
      </c>
      <c r="F84">
        <v>1.3049999999999999</v>
      </c>
      <c r="G84">
        <v>0</v>
      </c>
      <c r="H84" s="14">
        <v>204412.03732595476</v>
      </c>
      <c r="I84" s="14">
        <v>362181.82592691074</v>
      </c>
      <c r="J84" s="14">
        <v>566609.39618672652</v>
      </c>
    </row>
    <row r="85" spans="1:10" x14ac:dyDescent="0.4">
      <c r="A85">
        <v>10</v>
      </c>
      <c r="B85">
        <v>1466.1483350000001</v>
      </c>
      <c r="C85">
        <v>918.598602900841</v>
      </c>
      <c r="D85">
        <v>547.54973209915897</v>
      </c>
      <c r="E85">
        <v>1040.1562468454399</v>
      </c>
      <c r="F85">
        <v>1.3049999999999999</v>
      </c>
      <c r="G85">
        <v>0</v>
      </c>
      <c r="H85" s="14">
        <v>219311.99704604151</v>
      </c>
      <c r="I85" s="14">
        <v>376066.26865397656</v>
      </c>
      <c r="J85" s="14">
        <v>595394.74711084447</v>
      </c>
    </row>
    <row r="86" spans="1:10" x14ac:dyDescent="0.4">
      <c r="A86">
        <v>11</v>
      </c>
      <c r="B86">
        <v>1466.1483350000001</v>
      </c>
      <c r="C86">
        <v>919.445065148411</v>
      </c>
      <c r="D86">
        <v>546.70326985158897</v>
      </c>
      <c r="E86">
        <v>1027.16107062173</v>
      </c>
      <c r="F86">
        <v>1.3049999999999999</v>
      </c>
      <c r="G86">
        <v>0</v>
      </c>
      <c r="H86" s="14">
        <v>235192.28934676541</v>
      </c>
      <c r="I86" s="14">
        <v>390437.80119476112</v>
      </c>
      <c r="J86" s="14">
        <v>625647.56326376216</v>
      </c>
    </row>
    <row r="87" spans="1:10" x14ac:dyDescent="0.4">
      <c r="A87">
        <v>12</v>
      </c>
      <c r="B87">
        <v>1466.1483350000001</v>
      </c>
      <c r="C87">
        <v>915.35621080696205</v>
      </c>
      <c r="D87">
        <v>550.79212419303803</v>
      </c>
      <c r="E87">
        <v>1020.2271046959499</v>
      </c>
      <c r="F87">
        <v>1.3149999999999999</v>
      </c>
      <c r="G87">
        <v>2.1000000000000001E-2</v>
      </c>
      <c r="H87" s="14">
        <v>249395.31523527997</v>
      </c>
      <c r="I87" s="14">
        <v>405023.41826660879</v>
      </c>
      <c r="J87" s="14">
        <v>654437.2557049297</v>
      </c>
    </row>
    <row r="88" spans="1:10" x14ac:dyDescent="0.4">
      <c r="A88">
        <v>13</v>
      </c>
      <c r="B88">
        <v>1466.1483350000001</v>
      </c>
      <c r="C88">
        <v>909.59727085175302</v>
      </c>
      <c r="D88">
        <v>556.55106414824695</v>
      </c>
      <c r="E88">
        <v>1011.32951470878</v>
      </c>
      <c r="F88">
        <v>1.323</v>
      </c>
      <c r="G88">
        <v>0.05</v>
      </c>
      <c r="H88" s="14">
        <v>264473.45554734766</v>
      </c>
      <c r="I88" s="14">
        <v>419494.05441428645</v>
      </c>
      <c r="J88" s="14">
        <v>687719.11490223627</v>
      </c>
    </row>
    <row r="89" spans="1:10" x14ac:dyDescent="0.4">
      <c r="A89">
        <v>14</v>
      </c>
      <c r="B89">
        <v>1466.1483350000001</v>
      </c>
      <c r="C89">
        <v>887.731421979213</v>
      </c>
      <c r="D89">
        <v>578.41691302078698</v>
      </c>
      <c r="E89">
        <v>1018.27245592696</v>
      </c>
      <c r="F89">
        <v>1.3634999999999999</v>
      </c>
      <c r="G89">
        <v>0.14899999999999999</v>
      </c>
      <c r="H89" s="14">
        <v>272587.68966230069</v>
      </c>
      <c r="I89" s="14">
        <v>432449.97617904906</v>
      </c>
      <c r="J89" s="14">
        <v>714875.35126975505</v>
      </c>
    </row>
    <row r="90" spans="1:10" x14ac:dyDescent="0.4">
      <c r="A90">
        <v>15</v>
      </c>
      <c r="B90">
        <v>1466.1483350000001</v>
      </c>
      <c r="C90">
        <v>850.43653233651605</v>
      </c>
      <c r="D90">
        <v>615.71180266348301</v>
      </c>
      <c r="E90">
        <v>1038.2624124071499</v>
      </c>
      <c r="F90">
        <v>1.429</v>
      </c>
      <c r="G90">
        <v>0.32400000000000001</v>
      </c>
      <c r="H90" s="14">
        <v>275728.05898842169</v>
      </c>
      <c r="I90" s="14">
        <v>441841.72231650393</v>
      </c>
      <c r="J90" s="14">
        <v>740614.84743180696</v>
      </c>
    </row>
    <row r="91" spans="1:10" x14ac:dyDescent="0.4">
      <c r="A91">
        <v>16</v>
      </c>
      <c r="B91">
        <v>1466.1483350000001</v>
      </c>
      <c r="C91">
        <v>824.36929164554499</v>
      </c>
      <c r="D91">
        <v>641.77904335445498</v>
      </c>
      <c r="E91">
        <v>1051.75513899675</v>
      </c>
      <c r="F91">
        <v>1.4784999999999999</v>
      </c>
      <c r="G91">
        <v>0.51</v>
      </c>
      <c r="H91" s="14">
        <v>283637.81002782262</v>
      </c>
      <c r="I91" s="14">
        <v>452783.33918951923</v>
      </c>
      <c r="J91" s="14">
        <v>777147.00223361317</v>
      </c>
    </row>
    <row r="92" spans="1:10" x14ac:dyDescent="0.4">
      <c r="A92">
        <v>17</v>
      </c>
      <c r="B92">
        <v>1466.1483350000001</v>
      </c>
      <c r="C92">
        <v>754.80631432681901</v>
      </c>
      <c r="D92">
        <v>711.34202067318097</v>
      </c>
      <c r="E92">
        <v>1134.1837644140301</v>
      </c>
      <c r="F92">
        <v>1.6154999999999999</v>
      </c>
      <c r="G92">
        <v>0.91600000000000004</v>
      </c>
      <c r="H92" s="14">
        <v>275446.67168898933</v>
      </c>
      <c r="I92" s="14">
        <v>450111.02741152281</v>
      </c>
      <c r="J92" s="14">
        <v>783060.25410376838</v>
      </c>
    </row>
    <row r="93" spans="1:10" x14ac:dyDescent="0.4">
      <c r="A93">
        <v>18</v>
      </c>
      <c r="B93">
        <v>1466.1483350000001</v>
      </c>
      <c r="C93">
        <v>668.86856430514604</v>
      </c>
      <c r="D93">
        <v>797.27977069485303</v>
      </c>
      <c r="E93">
        <v>1251.79485151327</v>
      </c>
      <c r="F93">
        <v>1.7915000000000001</v>
      </c>
      <c r="G93">
        <v>1.458</v>
      </c>
      <c r="H93" s="14">
        <v>262849.55199332768</v>
      </c>
      <c r="I93" s="14">
        <v>439056.5389937936</v>
      </c>
      <c r="J93" s="14">
        <v>811941.0734445831</v>
      </c>
    </row>
    <row r="94" spans="1:10" x14ac:dyDescent="0.4">
      <c r="A94">
        <v>19</v>
      </c>
      <c r="B94">
        <v>1466.1483350000001</v>
      </c>
      <c r="C94">
        <v>602.83483804039599</v>
      </c>
      <c r="D94">
        <v>863.31349695960296</v>
      </c>
      <c r="E94">
        <v>1352.7526272508501</v>
      </c>
      <c r="F94">
        <v>1.9359999999999999</v>
      </c>
      <c r="G94">
        <v>1.95</v>
      </c>
      <c r="H94" s="14">
        <v>264110.14830515499</v>
      </c>
      <c r="I94" s="14">
        <v>423925.97086196806</v>
      </c>
      <c r="J94" s="14">
        <v>830201.46873424714</v>
      </c>
    </row>
    <row r="95" spans="1:10" x14ac:dyDescent="0.4">
      <c r="A95">
        <v>20</v>
      </c>
      <c r="B95">
        <v>1466.1483350000001</v>
      </c>
      <c r="C95">
        <v>305.287030691805</v>
      </c>
      <c r="D95">
        <v>1160.86130430819</v>
      </c>
      <c r="E95">
        <v>1912.4224841072501</v>
      </c>
      <c r="F95">
        <v>2.613</v>
      </c>
      <c r="G95">
        <v>3.8239999999999998</v>
      </c>
      <c r="H95" s="14">
        <v>310072.11994023633</v>
      </c>
      <c r="I95" s="14">
        <v>176517.98547135279</v>
      </c>
      <c r="J95" s="14">
        <v>838857.75302321732</v>
      </c>
    </row>
    <row r="97" spans="1:38" ht="35.6" x14ac:dyDescent="0.9">
      <c r="A97" s="23" t="s">
        <v>18</v>
      </c>
      <c r="B97" s="17"/>
      <c r="C97" s="17"/>
      <c r="D97" s="17"/>
      <c r="E97" s="17"/>
      <c r="F97" s="17"/>
      <c r="G97" s="17"/>
      <c r="H97" s="17"/>
      <c r="I97" s="17"/>
      <c r="L97" s="32"/>
      <c r="M97" s="32"/>
      <c r="N97" s="32"/>
      <c r="O97" s="32"/>
      <c r="P97" s="32"/>
      <c r="Q97" s="32"/>
    </row>
    <row r="98" spans="1:38" ht="233.15" x14ac:dyDescent="0.4">
      <c r="A98" s="1" t="s">
        <v>0</v>
      </c>
      <c r="B98" s="1" t="s">
        <v>1</v>
      </c>
      <c r="C98" s="1" t="s">
        <v>2</v>
      </c>
      <c r="D98" s="1" t="s">
        <v>3</v>
      </c>
      <c r="E98" s="1" t="s">
        <v>4</v>
      </c>
      <c r="F98" s="1" t="s">
        <v>5</v>
      </c>
      <c r="G98" s="1" t="s">
        <v>6</v>
      </c>
      <c r="H98" s="1" t="s">
        <v>8</v>
      </c>
      <c r="I98" s="1" t="s">
        <v>9</v>
      </c>
      <c r="J98" s="1" t="s">
        <v>10</v>
      </c>
      <c r="L98" s="1"/>
      <c r="M98" s="2"/>
      <c r="N98" s="3"/>
      <c r="O98" s="2"/>
      <c r="P98" s="2"/>
      <c r="Q98" s="2"/>
      <c r="T98" s="11"/>
      <c r="U98" s="11"/>
      <c r="V98" s="11"/>
      <c r="W98" s="11"/>
      <c r="X98" s="11"/>
      <c r="AA98" s="11"/>
      <c r="AB98" s="11"/>
      <c r="AC98" s="11"/>
      <c r="AD98" s="11"/>
      <c r="AE98" s="11"/>
      <c r="AH98" s="11"/>
      <c r="AI98" s="11"/>
      <c r="AJ98" s="11"/>
      <c r="AK98" s="11"/>
      <c r="AL98" s="11"/>
    </row>
    <row r="99" spans="1:38" x14ac:dyDescent="0.4">
      <c r="A99" s="14">
        <v>0</v>
      </c>
      <c r="B99" s="14">
        <v>1466.1483350000001</v>
      </c>
      <c r="C99" s="14">
        <v>922.134051051543</v>
      </c>
      <c r="D99" s="14">
        <v>544.014283948458</v>
      </c>
      <c r="E99" s="14">
        <v>984.68938788526305</v>
      </c>
      <c r="F99" s="14">
        <v>1.115</v>
      </c>
      <c r="G99" s="14">
        <v>0</v>
      </c>
      <c r="H99" s="15">
        <v>73611.809054895508</v>
      </c>
      <c r="I99" s="15">
        <v>305516.35800407775</v>
      </c>
      <c r="J99" s="15">
        <v>379128.16705897299</v>
      </c>
      <c r="T99" s="13"/>
      <c r="U99" s="13"/>
      <c r="V99" s="13"/>
      <c r="W99" s="13"/>
      <c r="X99" s="13"/>
      <c r="AA99" s="12"/>
      <c r="AB99" s="12"/>
      <c r="AC99" s="12"/>
      <c r="AD99" s="12"/>
      <c r="AE99" s="12"/>
    </row>
    <row r="100" spans="1:38" x14ac:dyDescent="0.4">
      <c r="A100" s="14">
        <v>1</v>
      </c>
      <c r="B100" s="14">
        <v>1466.1483350000001</v>
      </c>
      <c r="C100" s="14">
        <v>917.00989304292398</v>
      </c>
      <c r="D100" s="14">
        <v>549.138441957076</v>
      </c>
      <c r="E100" s="14">
        <v>1065.12929750324</v>
      </c>
      <c r="F100" s="14">
        <v>1.2050000000000001</v>
      </c>
      <c r="G100" s="14">
        <v>0</v>
      </c>
      <c r="H100" s="15">
        <v>53034.986335501533</v>
      </c>
      <c r="I100" s="15">
        <v>337718.8092312878</v>
      </c>
      <c r="J100" s="15">
        <v>390753.7955667894</v>
      </c>
      <c r="T100" s="13"/>
      <c r="U100" s="13"/>
      <c r="V100" s="13"/>
      <c r="W100" s="13"/>
      <c r="X100" s="13"/>
      <c r="AA100" s="12"/>
      <c r="AB100" s="12"/>
      <c r="AC100" s="12"/>
      <c r="AD100" s="12"/>
      <c r="AE100" s="12"/>
    </row>
    <row r="101" spans="1:38" x14ac:dyDescent="0.4">
      <c r="A101" s="14">
        <v>2</v>
      </c>
      <c r="B101" s="14">
        <v>1466.1483350000001</v>
      </c>
      <c r="C101" s="14">
        <v>912.487795661365</v>
      </c>
      <c r="D101" s="14">
        <v>553.66053933863498</v>
      </c>
      <c r="E101" s="14">
        <v>1139.8555272915301</v>
      </c>
      <c r="F101" s="14">
        <v>1.3</v>
      </c>
      <c r="G101" s="14">
        <v>0</v>
      </c>
      <c r="H101" s="15">
        <v>32096.489861989197</v>
      </c>
      <c r="I101" s="15">
        <v>368975.44201651344</v>
      </c>
      <c r="J101" s="15">
        <v>401071.93187850266</v>
      </c>
      <c r="T101" s="13"/>
      <c r="U101" s="13"/>
      <c r="V101" s="13"/>
      <c r="W101" s="13"/>
      <c r="X101" s="13"/>
      <c r="AA101" s="12"/>
      <c r="AB101" s="12"/>
      <c r="AC101" s="12"/>
      <c r="AD101" s="12"/>
      <c r="AE101" s="12"/>
    </row>
    <row r="102" spans="1:38" x14ac:dyDescent="0.4">
      <c r="A102" s="14">
        <v>3</v>
      </c>
      <c r="B102" s="14">
        <v>1466.1483350000001</v>
      </c>
      <c r="C102" s="14">
        <v>913.02676209560695</v>
      </c>
      <c r="D102" s="14">
        <v>553.12157290439302</v>
      </c>
      <c r="E102" s="14">
        <v>1130.84472418473</v>
      </c>
      <c r="F102" s="14">
        <v>1.3049999999999999</v>
      </c>
      <c r="G102" s="14">
        <v>0</v>
      </c>
      <c r="H102" s="15">
        <v>36686.178385624837</v>
      </c>
      <c r="I102" s="15">
        <v>384261.26654990535</v>
      </c>
      <c r="J102" s="15">
        <v>420947.44493553042</v>
      </c>
      <c r="T102" s="13"/>
      <c r="U102" s="13"/>
      <c r="V102" s="13"/>
      <c r="W102" s="13"/>
      <c r="X102" s="13"/>
      <c r="AA102" s="12"/>
      <c r="AB102" s="12"/>
      <c r="AC102" s="12"/>
      <c r="AD102" s="12"/>
      <c r="AE102" s="12"/>
    </row>
    <row r="103" spans="1:38" x14ac:dyDescent="0.4">
      <c r="A103" s="14">
        <v>4</v>
      </c>
      <c r="B103" s="14">
        <v>1466.1483350000001</v>
      </c>
      <c r="C103" s="14">
        <v>913.79631292537204</v>
      </c>
      <c r="D103" s="14">
        <v>552.35202207462805</v>
      </c>
      <c r="E103" s="14">
        <v>1117.77263654322</v>
      </c>
      <c r="F103" s="14">
        <v>1.3049999999999999</v>
      </c>
      <c r="G103" s="14">
        <v>0</v>
      </c>
      <c r="H103" s="15">
        <v>43063.128784367742</v>
      </c>
      <c r="I103" s="15">
        <v>399249.19961618906</v>
      </c>
      <c r="J103" s="15">
        <v>442312.32840055699</v>
      </c>
      <c r="T103" s="13"/>
      <c r="U103" s="13"/>
      <c r="V103" s="13"/>
      <c r="W103" s="13"/>
      <c r="X103" s="13"/>
      <c r="AA103" s="12"/>
      <c r="AB103" s="12"/>
      <c r="AC103" s="12"/>
      <c r="AD103" s="12"/>
      <c r="AE103" s="12"/>
    </row>
    <row r="104" spans="1:38" x14ac:dyDescent="0.4">
      <c r="A104" s="14">
        <v>5</v>
      </c>
      <c r="B104" s="14">
        <v>1466.1483350000001</v>
      </c>
      <c r="C104" s="14">
        <v>914.57394746297996</v>
      </c>
      <c r="D104" s="14">
        <v>551.57438753702002</v>
      </c>
      <c r="E104" s="14">
        <v>1104.70863260955</v>
      </c>
      <c r="F104" s="14">
        <v>1.3049999999999999</v>
      </c>
      <c r="G104" s="14">
        <v>0</v>
      </c>
      <c r="H104" s="15">
        <v>49986.058777021128</v>
      </c>
      <c r="I104" s="15">
        <v>414778.86701031786</v>
      </c>
      <c r="J104" s="15">
        <v>464764.92578733905</v>
      </c>
      <c r="T104" s="13"/>
      <c r="U104" s="13"/>
      <c r="V104" s="13"/>
      <c r="W104" s="13"/>
      <c r="X104" s="13"/>
      <c r="AA104" s="12"/>
      <c r="AB104" s="12"/>
      <c r="AC104" s="12"/>
      <c r="AD104" s="12"/>
      <c r="AE104" s="12"/>
    </row>
    <row r="105" spans="1:38" x14ac:dyDescent="0.4">
      <c r="A105" s="14">
        <v>6</v>
      </c>
      <c r="B105" s="14">
        <v>1466.1483350000001</v>
      </c>
      <c r="C105" s="14">
        <v>915.36726104012905</v>
      </c>
      <c r="D105" s="14">
        <v>550.78107395987104</v>
      </c>
      <c r="E105" s="14">
        <v>1091.66030771542</v>
      </c>
      <c r="F105" s="14">
        <v>1.3049999999999999</v>
      </c>
      <c r="G105" s="14">
        <v>0</v>
      </c>
      <c r="H105" s="15">
        <v>57493.623946978718</v>
      </c>
      <c r="I105" s="15">
        <v>430867.30725652468</v>
      </c>
      <c r="J105" s="15">
        <v>488360.93120350339</v>
      </c>
      <c r="T105" s="13"/>
      <c r="U105" s="13"/>
      <c r="V105" s="13"/>
      <c r="W105" s="13"/>
      <c r="X105" s="13"/>
      <c r="AA105" s="12"/>
      <c r="AB105" s="12"/>
      <c r="AC105" s="12"/>
      <c r="AD105" s="12"/>
      <c r="AE105" s="12"/>
    </row>
    <row r="106" spans="1:38" x14ac:dyDescent="0.4">
      <c r="A106" s="14">
        <v>7</v>
      </c>
      <c r="B106" s="14">
        <v>1466.1483350000001</v>
      </c>
      <c r="C106" s="14">
        <v>916.17101490924904</v>
      </c>
      <c r="D106" s="14">
        <v>549.97732009075196</v>
      </c>
      <c r="E106" s="14">
        <v>1078.6224231132601</v>
      </c>
      <c r="F106" s="14">
        <v>1.3049999999999999</v>
      </c>
      <c r="G106" s="14">
        <v>0</v>
      </c>
      <c r="H106" s="15">
        <v>65626.980486989603</v>
      </c>
      <c r="I106" s="15">
        <v>447531.88975231466</v>
      </c>
      <c r="J106" s="15">
        <v>513158.87023930426</v>
      </c>
      <c r="T106" s="13"/>
      <c r="U106" s="13"/>
      <c r="V106" s="13"/>
      <c r="W106" s="13"/>
      <c r="X106" s="13"/>
      <c r="AA106" s="12"/>
      <c r="AB106" s="12"/>
      <c r="AC106" s="12"/>
      <c r="AD106" s="12"/>
      <c r="AE106" s="12"/>
    </row>
    <row r="107" spans="1:38" x14ac:dyDescent="0.4">
      <c r="A107" s="14">
        <v>8</v>
      </c>
      <c r="B107" s="14">
        <v>1466.1483350000001</v>
      </c>
      <c r="C107" s="14">
        <v>916.98086397162899</v>
      </c>
      <c r="D107" s="14">
        <v>549.16747102837098</v>
      </c>
      <c r="E107" s="14">
        <v>1065.59063370436</v>
      </c>
      <c r="F107" s="14">
        <v>1.3049999999999999</v>
      </c>
      <c r="G107" s="14">
        <v>0</v>
      </c>
      <c r="H107" s="15">
        <v>74429.938621134148</v>
      </c>
      <c r="I107" s="15">
        <v>464790.16613933828</v>
      </c>
      <c r="J107" s="15">
        <v>539220.10476047243</v>
      </c>
      <c r="T107" s="13"/>
      <c r="U107" s="13"/>
      <c r="V107" s="13"/>
      <c r="W107" s="13"/>
      <c r="X107" s="13"/>
      <c r="AA107" s="12"/>
      <c r="AB107" s="12"/>
      <c r="AC107" s="12"/>
      <c r="AD107" s="12"/>
      <c r="AE107" s="12"/>
    </row>
    <row r="108" spans="1:38" x14ac:dyDescent="0.4">
      <c r="A108" s="14">
        <v>9</v>
      </c>
      <c r="B108" s="14">
        <v>1466.1483350000001</v>
      </c>
      <c r="C108" s="14">
        <v>917.80089217369596</v>
      </c>
      <c r="D108" s="14">
        <v>548.34744282630402</v>
      </c>
      <c r="E108" s="14">
        <v>1052.56902343515</v>
      </c>
      <c r="F108" s="14">
        <v>1.3049999999999999</v>
      </c>
      <c r="G108" s="14">
        <v>0</v>
      </c>
      <c r="H108" s="15">
        <v>83949.125117475633</v>
      </c>
      <c r="I108" s="15">
        <v>482660.27106925164</v>
      </c>
      <c r="J108" s="15">
        <v>566609.39618672652</v>
      </c>
      <c r="T108" s="13"/>
      <c r="U108" s="13"/>
      <c r="V108" s="13"/>
      <c r="W108" s="13"/>
      <c r="X108" s="13"/>
      <c r="AA108" s="12"/>
      <c r="AB108" s="12"/>
      <c r="AC108" s="12"/>
      <c r="AD108" s="12"/>
      <c r="AE108" s="12"/>
    </row>
    <row r="109" spans="1:38" x14ac:dyDescent="0.4">
      <c r="A109" s="14">
        <v>10</v>
      </c>
      <c r="B109" s="14">
        <v>1466.1483350000001</v>
      </c>
      <c r="C109" s="14">
        <v>918.63368065633699</v>
      </c>
      <c r="D109" s="14">
        <v>547.51465434366298</v>
      </c>
      <c r="E109" s="14">
        <v>1039.5601734465099</v>
      </c>
      <c r="F109" s="14">
        <v>1.3049999999999999</v>
      </c>
      <c r="G109" s="14">
        <v>0</v>
      </c>
      <c r="H109" s="15">
        <v>94234.155416898458</v>
      </c>
      <c r="I109" s="15">
        <v>501160.59169394616</v>
      </c>
      <c r="J109" s="15">
        <v>595394.74711084447</v>
      </c>
      <c r="T109" s="13"/>
      <c r="U109" s="13"/>
      <c r="V109" s="13"/>
      <c r="W109" s="13"/>
      <c r="X109" s="13"/>
      <c r="AA109" s="12"/>
      <c r="AB109" s="12"/>
      <c r="AC109" s="12"/>
      <c r="AD109" s="12"/>
      <c r="AE109" s="12"/>
    </row>
    <row r="110" spans="1:38" x14ac:dyDescent="0.4">
      <c r="A110" s="14">
        <v>11</v>
      </c>
      <c r="B110" s="14">
        <v>1466.1483350000001</v>
      </c>
      <c r="C110" s="14">
        <v>919.48072351090696</v>
      </c>
      <c r="D110" s="14">
        <v>546.66761148909302</v>
      </c>
      <c r="E110" s="14">
        <v>1026.5655778298001</v>
      </c>
      <c r="F110" s="14">
        <v>1.3049999999999999</v>
      </c>
      <c r="G110" s="14">
        <v>0</v>
      </c>
      <c r="H110" s="15">
        <v>105337.81593346992</v>
      </c>
      <c r="I110" s="15">
        <v>520309.74733029236</v>
      </c>
      <c r="J110" s="15">
        <v>625647.56326376216</v>
      </c>
      <c r="T110" s="13"/>
      <c r="U110" s="13"/>
      <c r="V110" s="13"/>
      <c r="W110" s="13"/>
      <c r="X110" s="13"/>
      <c r="AA110" s="12"/>
      <c r="AB110" s="12"/>
      <c r="AC110" s="12"/>
      <c r="AD110" s="12"/>
      <c r="AE110" s="12"/>
    </row>
    <row r="111" spans="1:38" x14ac:dyDescent="0.4">
      <c r="A111" s="14">
        <v>12</v>
      </c>
      <c r="B111" s="14">
        <v>1466.1483350000001</v>
      </c>
      <c r="C111" s="14">
        <v>915.39199868699598</v>
      </c>
      <c r="D111" s="14">
        <v>550.75633631300502</v>
      </c>
      <c r="E111" s="14">
        <v>1019.63174142155</v>
      </c>
      <c r="F111" s="14">
        <v>1.3149999999999999</v>
      </c>
      <c r="G111" s="14">
        <v>2.1000000000000001E-2</v>
      </c>
      <c r="H111" s="15">
        <v>114693.54248061652</v>
      </c>
      <c r="I111" s="15">
        <v>539743.71322431264</v>
      </c>
      <c r="J111" s="15">
        <v>654437.2557049297</v>
      </c>
      <c r="T111" s="13"/>
      <c r="U111" s="13"/>
      <c r="V111" s="13"/>
      <c r="W111" s="13"/>
      <c r="X111" s="13"/>
      <c r="AA111" s="12"/>
      <c r="AB111" s="12"/>
      <c r="AC111" s="12"/>
      <c r="AD111" s="12"/>
      <c r="AE111" s="12"/>
    </row>
    <row r="112" spans="1:38" x14ac:dyDescent="0.4">
      <c r="A112" s="14">
        <v>13</v>
      </c>
      <c r="B112" s="14">
        <v>1466.1483350000001</v>
      </c>
      <c r="C112" s="14">
        <v>916.30103462432498</v>
      </c>
      <c r="D112" s="14">
        <v>549.84730037567601</v>
      </c>
      <c r="E112" s="14">
        <v>1006.62753453242</v>
      </c>
      <c r="F112" s="14">
        <v>1.3149999999999999</v>
      </c>
      <c r="G112" s="14">
        <v>2.1000000000000001E-2</v>
      </c>
      <c r="H112" s="15">
        <v>127478.53380802572</v>
      </c>
      <c r="I112" s="15">
        <v>560240.58109421039</v>
      </c>
      <c r="J112" s="15">
        <v>687719.11490223627</v>
      </c>
      <c r="T112" s="13"/>
      <c r="U112" s="13"/>
      <c r="V112" s="13"/>
      <c r="W112" s="13"/>
      <c r="X112" s="13"/>
      <c r="AA112" s="12"/>
      <c r="AB112" s="12"/>
      <c r="AC112" s="12"/>
      <c r="AD112" s="12"/>
      <c r="AE112" s="12"/>
    </row>
    <row r="113" spans="1:31" x14ac:dyDescent="0.4">
      <c r="A113" s="14">
        <v>14</v>
      </c>
      <c r="B113" s="14">
        <v>1466.1483350000001</v>
      </c>
      <c r="C113" s="14">
        <v>903.61683464914495</v>
      </c>
      <c r="D113" s="14">
        <v>562.53150035085503</v>
      </c>
      <c r="E113" s="14">
        <v>1002.99252038391</v>
      </c>
      <c r="F113" s="14">
        <v>1.3360000000000001</v>
      </c>
      <c r="G113" s="14">
        <v>7.9000000000000001E-2</v>
      </c>
      <c r="H113" s="15">
        <v>135488.28382425028</v>
      </c>
      <c r="I113" s="15">
        <v>579387.06744550436</v>
      </c>
      <c r="J113" s="15">
        <v>714875.35126975505</v>
      </c>
      <c r="T113" s="13"/>
      <c r="U113" s="13"/>
      <c r="V113" s="13"/>
      <c r="W113" s="13"/>
      <c r="X113" s="13"/>
      <c r="AA113" s="12"/>
      <c r="AB113" s="12"/>
      <c r="AC113" s="12"/>
      <c r="AD113" s="12"/>
      <c r="AE113" s="12"/>
    </row>
    <row r="114" spans="1:31" x14ac:dyDescent="0.4">
      <c r="A114" s="14">
        <v>15</v>
      </c>
      <c r="B114" s="14">
        <v>1466.1483350000001</v>
      </c>
      <c r="C114" s="14">
        <v>888.105421956545</v>
      </c>
      <c r="D114" s="14">
        <v>578.042913043456</v>
      </c>
      <c r="E114" s="14">
        <v>1007.63699621671</v>
      </c>
      <c r="F114" s="14">
        <v>1.3665</v>
      </c>
      <c r="G114" s="14">
        <v>0.155</v>
      </c>
      <c r="H114" s="15">
        <v>142556.33248912645</v>
      </c>
      <c r="I114" s="15">
        <v>598058.51494268025</v>
      </c>
      <c r="J114" s="15">
        <v>740614.84743180696</v>
      </c>
      <c r="T114" s="13"/>
      <c r="U114" s="13"/>
      <c r="V114" s="13"/>
      <c r="W114" s="13"/>
      <c r="X114" s="13"/>
      <c r="AA114" s="12"/>
      <c r="AB114" s="12"/>
      <c r="AC114" s="12"/>
      <c r="AD114" s="12"/>
      <c r="AE114" s="12"/>
    </row>
    <row r="115" spans="1:31" x14ac:dyDescent="0.4">
      <c r="A115" s="14">
        <v>16</v>
      </c>
      <c r="B115" s="14">
        <v>1466.1483350000001</v>
      </c>
      <c r="C115" s="14">
        <v>886.87365594848598</v>
      </c>
      <c r="D115" s="14">
        <v>579.274679051514</v>
      </c>
      <c r="E115" s="14">
        <v>998.39998404128096</v>
      </c>
      <c r="F115" s="14">
        <v>1.3720000000000001</v>
      </c>
      <c r="G115" s="14">
        <v>0.19</v>
      </c>
      <c r="H115" s="15">
        <v>156569.33754180369</v>
      </c>
      <c r="I115" s="15">
        <v>620577.66469180922</v>
      </c>
      <c r="J115" s="15">
        <v>777147.00223361317</v>
      </c>
      <c r="T115" s="13"/>
      <c r="U115" s="13"/>
      <c r="V115" s="13"/>
      <c r="W115" s="13"/>
      <c r="X115" s="13"/>
      <c r="AA115" s="12"/>
      <c r="AB115" s="12"/>
      <c r="AC115" s="12"/>
      <c r="AD115" s="12"/>
      <c r="AE115" s="12"/>
    </row>
    <row r="116" spans="1:31" x14ac:dyDescent="0.4">
      <c r="A116" s="14">
        <v>17</v>
      </c>
      <c r="B116" s="14">
        <v>1466.1483350000001</v>
      </c>
      <c r="C116" s="14">
        <v>838.03218988164701</v>
      </c>
      <c r="D116" s="14">
        <v>628.11614511835296</v>
      </c>
      <c r="E116" s="14">
        <v>1047.0124689270301</v>
      </c>
      <c r="F116" s="14">
        <v>1.474</v>
      </c>
      <c r="G116" s="14">
        <v>0.434</v>
      </c>
      <c r="H116" s="15">
        <v>152004.9374527043</v>
      </c>
      <c r="I116" s="15">
        <v>631055.31665106502</v>
      </c>
      <c r="J116" s="15">
        <v>783060.25410376838</v>
      </c>
      <c r="T116" s="13"/>
      <c r="U116" s="13"/>
      <c r="V116" s="13"/>
      <c r="W116" s="13"/>
      <c r="X116" s="13"/>
      <c r="AA116" s="12"/>
      <c r="AB116" s="12"/>
      <c r="AC116" s="12"/>
      <c r="AD116" s="12"/>
      <c r="AE116" s="12"/>
    </row>
    <row r="117" spans="1:31" x14ac:dyDescent="0.4">
      <c r="A117" s="14">
        <v>18</v>
      </c>
      <c r="B117" s="14">
        <v>1466.1483350000001</v>
      </c>
      <c r="C117" s="14">
        <v>822.84738198218099</v>
      </c>
      <c r="D117" s="14">
        <v>643.30095301781898</v>
      </c>
      <c r="E117" s="14">
        <v>1062.05031958632</v>
      </c>
      <c r="F117" s="14">
        <v>1.5165</v>
      </c>
      <c r="G117" s="14">
        <v>0.627</v>
      </c>
      <c r="H117" s="15">
        <v>160578.13477753615</v>
      </c>
      <c r="I117" s="15">
        <v>651362.9386670466</v>
      </c>
      <c r="J117" s="15">
        <v>811941.0734445831</v>
      </c>
      <c r="T117" s="13"/>
      <c r="U117" s="13"/>
      <c r="V117" s="13"/>
      <c r="W117" s="13"/>
      <c r="X117" s="13"/>
      <c r="AA117" s="12"/>
      <c r="AB117" s="12"/>
      <c r="AC117" s="12"/>
      <c r="AD117" s="12"/>
      <c r="AE117" s="12"/>
    </row>
    <row r="118" spans="1:31" x14ac:dyDescent="0.4">
      <c r="A118" s="14">
        <v>19</v>
      </c>
      <c r="B118" s="14">
        <v>1466.1483350000001</v>
      </c>
      <c r="C118" s="14">
        <v>793.20273583435005</v>
      </c>
      <c r="D118" s="14">
        <v>672.94559916565095</v>
      </c>
      <c r="E118" s="14">
        <v>1107.6313334214401</v>
      </c>
      <c r="F118" s="14">
        <v>1.599</v>
      </c>
      <c r="G118" s="14">
        <v>0.82299999999999995</v>
      </c>
      <c r="H118" s="15">
        <v>164668.69578997872</v>
      </c>
      <c r="I118" s="15">
        <v>665532.77294426819</v>
      </c>
      <c r="J118" s="15">
        <v>830201.46873424714</v>
      </c>
      <c r="T118" s="13"/>
      <c r="U118" s="13"/>
      <c r="V118" s="13"/>
      <c r="W118" s="13"/>
      <c r="X118" s="13"/>
      <c r="AA118" s="12"/>
      <c r="AB118" s="12"/>
      <c r="AC118" s="12"/>
      <c r="AD118" s="12"/>
      <c r="AE118" s="12"/>
    </row>
    <row r="119" spans="1:31" x14ac:dyDescent="0.4">
      <c r="A119" s="14">
        <v>20</v>
      </c>
      <c r="B119" s="14">
        <v>1466.1483350000001</v>
      </c>
      <c r="C119" s="14">
        <v>750.13169772850301</v>
      </c>
      <c r="D119" s="14">
        <v>716.01663727149696</v>
      </c>
      <c r="E119" s="14">
        <v>1191.7072370411199</v>
      </c>
      <c r="F119" s="14">
        <v>1.7144999999999999</v>
      </c>
      <c r="G119" s="14">
        <v>1.1220000000000001</v>
      </c>
      <c r="H119" s="15">
        <v>165265.10604721238</v>
      </c>
      <c r="I119" s="15">
        <v>673592.64697600517</v>
      </c>
      <c r="J119" s="15">
        <v>838857.75302321732</v>
      </c>
      <c r="T119" s="13"/>
      <c r="U119" s="13"/>
      <c r="V119" s="13"/>
      <c r="W119" s="13"/>
      <c r="X119" s="13"/>
      <c r="AA119" s="12"/>
      <c r="AB119" s="12"/>
      <c r="AC119" s="12"/>
      <c r="AD119" s="12"/>
      <c r="AE119" s="12"/>
    </row>
    <row r="123" spans="1:31" x14ac:dyDescent="0.4">
      <c r="S123" s="9"/>
      <c r="T123" s="9"/>
      <c r="U123" s="9"/>
      <c r="V123" s="9"/>
      <c r="W123" s="9"/>
    </row>
    <row r="124" spans="1:31" x14ac:dyDescent="0.4">
      <c r="S124" s="9"/>
      <c r="T124" s="9"/>
      <c r="U124" s="9"/>
      <c r="V124" s="9"/>
      <c r="W124" s="9"/>
    </row>
    <row r="125" spans="1:31" x14ac:dyDescent="0.4">
      <c r="S125" s="9"/>
      <c r="T125" s="9"/>
      <c r="U125" s="9"/>
      <c r="V125" s="9"/>
      <c r="W125" s="9"/>
    </row>
    <row r="126" spans="1:31" x14ac:dyDescent="0.4">
      <c r="S126" s="9"/>
      <c r="T126" s="9"/>
      <c r="U126" s="9"/>
      <c r="V126" s="9"/>
      <c r="W126" s="9"/>
    </row>
    <row r="127" spans="1:31" x14ac:dyDescent="0.4">
      <c r="S127" s="9"/>
      <c r="T127" s="9"/>
      <c r="U127" s="9"/>
      <c r="V127" s="9"/>
      <c r="W127" s="9"/>
    </row>
    <row r="128" spans="1:31" x14ac:dyDescent="0.4">
      <c r="S128" s="9"/>
      <c r="T128" s="9"/>
      <c r="U128" s="9"/>
      <c r="V128" s="9"/>
      <c r="W128" s="9"/>
    </row>
    <row r="129" spans="19:23" x14ac:dyDescent="0.4">
      <c r="S129" s="9"/>
      <c r="T129" s="9"/>
      <c r="U129" s="9"/>
      <c r="V129" s="9"/>
      <c r="W129" s="9"/>
    </row>
    <row r="130" spans="19:23" x14ac:dyDescent="0.4">
      <c r="S130" s="9"/>
      <c r="T130" s="9"/>
      <c r="U130" s="9"/>
      <c r="V130" s="9"/>
      <c r="W130" s="9"/>
    </row>
    <row r="131" spans="19:23" x14ac:dyDescent="0.4">
      <c r="S131" s="9"/>
      <c r="T131" s="9"/>
      <c r="U131" s="9"/>
      <c r="V131" s="9"/>
      <c r="W131" s="9"/>
    </row>
    <row r="132" spans="19:23" x14ac:dyDescent="0.4">
      <c r="S132" s="9"/>
      <c r="T132" s="9"/>
      <c r="U132" s="9"/>
      <c r="V132" s="9"/>
      <c r="W132" s="9"/>
    </row>
    <row r="133" spans="19:23" x14ac:dyDescent="0.4">
      <c r="S133" s="9"/>
      <c r="T133" s="9"/>
      <c r="U133" s="9"/>
      <c r="V133" s="9"/>
      <c r="W133" s="9"/>
    </row>
    <row r="134" spans="19:23" x14ac:dyDescent="0.4">
      <c r="S134" s="9"/>
      <c r="T134" s="9"/>
      <c r="U134" s="9"/>
      <c r="V134" s="9"/>
      <c r="W134" s="9"/>
    </row>
    <row r="135" spans="19:23" x14ac:dyDescent="0.4">
      <c r="S135" s="9"/>
      <c r="T135" s="9"/>
      <c r="U135" s="9"/>
      <c r="V135" s="9"/>
      <c r="W135" s="9"/>
    </row>
    <row r="136" spans="19:23" x14ac:dyDescent="0.4">
      <c r="S136" s="9"/>
      <c r="T136" s="9"/>
      <c r="U136" s="9"/>
      <c r="V136" s="9"/>
      <c r="W136" s="9"/>
    </row>
    <row r="137" spans="19:23" x14ac:dyDescent="0.4">
      <c r="S137" s="9"/>
      <c r="T137" s="9"/>
      <c r="U137" s="9"/>
      <c r="V137" s="9"/>
      <c r="W137" s="9"/>
    </row>
    <row r="138" spans="19:23" x14ac:dyDescent="0.4">
      <c r="S138" s="9"/>
      <c r="T138" s="9"/>
      <c r="U138" s="9"/>
      <c r="V138" s="9"/>
      <c r="W138" s="9"/>
    </row>
    <row r="139" spans="19:23" x14ac:dyDescent="0.4">
      <c r="S139" s="9"/>
      <c r="T139" s="9"/>
      <c r="U139" s="9"/>
      <c r="V139" s="9"/>
      <c r="W139" s="9"/>
    </row>
    <row r="140" spans="19:23" x14ac:dyDescent="0.4">
      <c r="S140" s="9"/>
      <c r="T140" s="9"/>
      <c r="U140" s="9"/>
      <c r="V140" s="9"/>
      <c r="W140" s="9"/>
    </row>
    <row r="141" spans="19:23" x14ac:dyDescent="0.4">
      <c r="S141" s="9"/>
      <c r="T141" s="9"/>
      <c r="U141" s="9"/>
      <c r="V141" s="9"/>
      <c r="W141" s="9"/>
    </row>
    <row r="142" spans="19:23" x14ac:dyDescent="0.4">
      <c r="S142" s="9"/>
      <c r="T142" s="9"/>
      <c r="U142" s="9"/>
      <c r="V142" s="9"/>
      <c r="W142" s="9"/>
    </row>
    <row r="143" spans="19:23" x14ac:dyDescent="0.4">
      <c r="S143" s="9"/>
      <c r="T143" s="9"/>
      <c r="U143" s="9"/>
      <c r="V143" s="9"/>
      <c r="W143" s="9"/>
    </row>
    <row r="147" spans="19:23" x14ac:dyDescent="0.4">
      <c r="S147" s="9"/>
      <c r="T147" s="9"/>
      <c r="U147" s="9"/>
      <c r="V147" s="9"/>
      <c r="W147" s="9"/>
    </row>
    <row r="148" spans="19:23" x14ac:dyDescent="0.4">
      <c r="S148" s="9"/>
      <c r="T148" s="9"/>
      <c r="U148" s="9"/>
      <c r="V148" s="9"/>
      <c r="W148" s="9"/>
    </row>
    <row r="149" spans="19:23" x14ac:dyDescent="0.4">
      <c r="S149" s="9"/>
      <c r="T149" s="9"/>
      <c r="U149" s="9"/>
      <c r="V149" s="9"/>
      <c r="W149" s="9"/>
    </row>
    <row r="150" spans="19:23" x14ac:dyDescent="0.4">
      <c r="S150" s="9"/>
      <c r="T150" s="9"/>
      <c r="U150" s="9"/>
      <c r="V150" s="9"/>
      <c r="W150" s="9"/>
    </row>
    <row r="151" spans="19:23" x14ac:dyDescent="0.4">
      <c r="S151" s="9"/>
      <c r="T151" s="9"/>
      <c r="U151" s="9"/>
      <c r="V151" s="9"/>
      <c r="W151" s="9"/>
    </row>
    <row r="152" spans="19:23" x14ac:dyDescent="0.4">
      <c r="S152" s="9"/>
      <c r="T152" s="9"/>
      <c r="U152" s="9"/>
      <c r="V152" s="9"/>
      <c r="W152" s="9"/>
    </row>
    <row r="153" spans="19:23" x14ac:dyDescent="0.4">
      <c r="S153" s="9"/>
      <c r="T153" s="9"/>
      <c r="U153" s="9"/>
      <c r="V153" s="9"/>
      <c r="W153" s="9"/>
    </row>
    <row r="154" spans="19:23" x14ac:dyDescent="0.4">
      <c r="S154" s="9"/>
      <c r="T154" s="9"/>
      <c r="U154" s="9"/>
      <c r="V154" s="9"/>
      <c r="W154" s="9"/>
    </row>
    <row r="155" spans="19:23" x14ac:dyDescent="0.4">
      <c r="S155" s="9"/>
      <c r="T155" s="9"/>
      <c r="U155" s="9"/>
      <c r="V155" s="9"/>
      <c r="W155" s="9"/>
    </row>
    <row r="156" spans="19:23" x14ac:dyDescent="0.4">
      <c r="S156" s="9"/>
      <c r="T156" s="9"/>
      <c r="U156" s="9"/>
      <c r="V156" s="9"/>
      <c r="W156" s="9"/>
    </row>
    <row r="157" spans="19:23" x14ac:dyDescent="0.4">
      <c r="S157" s="9"/>
      <c r="T157" s="9"/>
      <c r="U157" s="9"/>
      <c r="V157" s="9"/>
      <c r="W157" s="9"/>
    </row>
    <row r="158" spans="19:23" x14ac:dyDescent="0.4">
      <c r="S158" s="9"/>
      <c r="T158" s="9"/>
      <c r="U158" s="9"/>
      <c r="V158" s="9"/>
      <c r="W158" s="9"/>
    </row>
    <row r="159" spans="19:23" x14ac:dyDescent="0.4">
      <c r="S159" s="9"/>
      <c r="T159" s="9"/>
      <c r="U159" s="9"/>
      <c r="V159" s="9"/>
      <c r="W159" s="9"/>
    </row>
    <row r="160" spans="19:23" x14ac:dyDescent="0.4">
      <c r="S160" s="9"/>
      <c r="T160" s="9"/>
      <c r="U160" s="9"/>
      <c r="V160" s="9"/>
      <c r="W160" s="9"/>
    </row>
    <row r="161" spans="19:23" x14ac:dyDescent="0.4">
      <c r="S161" s="9"/>
      <c r="T161" s="9"/>
      <c r="U161" s="9"/>
      <c r="V161" s="9"/>
      <c r="W161" s="9"/>
    </row>
    <row r="162" spans="19:23" x14ac:dyDescent="0.4">
      <c r="S162" s="9"/>
      <c r="T162" s="9"/>
      <c r="U162" s="9"/>
      <c r="V162" s="9"/>
      <c r="W162" s="9"/>
    </row>
    <row r="163" spans="19:23" x14ac:dyDescent="0.4">
      <c r="S163" s="9"/>
      <c r="T163" s="9"/>
      <c r="U163" s="9"/>
      <c r="V163" s="9"/>
      <c r="W163" s="9"/>
    </row>
    <row r="164" spans="19:23" x14ac:dyDescent="0.4">
      <c r="S164" s="9"/>
      <c r="T164" s="9"/>
      <c r="U164" s="9"/>
      <c r="V164" s="9"/>
      <c r="W164" s="9"/>
    </row>
    <row r="165" spans="19:23" x14ac:dyDescent="0.4">
      <c r="S165" s="9"/>
      <c r="T165" s="9"/>
      <c r="U165" s="9"/>
      <c r="V165" s="9"/>
      <c r="W165" s="9"/>
    </row>
    <row r="166" spans="19:23" x14ac:dyDescent="0.4">
      <c r="S166" s="9"/>
      <c r="T166" s="9"/>
      <c r="U166" s="9"/>
      <c r="V166" s="9"/>
      <c r="W166" s="9"/>
    </row>
    <row r="167" spans="19:23" x14ac:dyDescent="0.4">
      <c r="S167" s="9"/>
      <c r="T167" s="9"/>
      <c r="U167" s="9"/>
      <c r="V167" s="9"/>
      <c r="W167" s="9"/>
    </row>
  </sheetData>
  <mergeCells count="6">
    <mergeCell ref="L97:Q97"/>
    <mergeCell ref="AD15:AH38"/>
    <mergeCell ref="L1:Q1"/>
    <mergeCell ref="L25:Q25"/>
    <mergeCell ref="L49:Q49"/>
    <mergeCell ref="L73:Q73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f c c a d 4 - b 8 8 f - 4 b 7 2 - 9 d c 8 - 6 6 8 c 5 b 6 0 0 e 2 7 "   x m l n s = " h t t p : / / s c h e m a s . m i c r o s o f t . c o m / D a t a M a s h u p " > A A A A A B c D A A B Q S w M E F A A C A A g A 1 Y J Y T b D l P z K n A A A A + A A A A B I A H A B D b 2 5 m a W c v U G F j a 2 F n Z S 5 4 b W w g o h g A K K A U A A A A A A A A A A A A A A A A A A A A A A A A A A A A h Y 9 L C s I w F E W 3 U j J v k k b 8 U F 5 T x K k F Q R S n J c Y 2 2 L 5 K k 5 r u z Y F L c g s W t O r M 4 T 2 c w b m P 2 x 3 S v q 6 C q 2 6 t a T A h E e U k 0 K i a o 8 E i I Z 0 7 h Q u S S t j k 6 p w X O h h k t H F v j w k p n b v E j H n v q Z / Q p i 2 Y 4 D x i h 2 y 9 V a W u c / K R z X 8 5 N G h d j k o T C f t X j B R 0 J u h U C E H n P A I 2 Y s g M f h U x F F M O 7 A f C q q t c 1 2 q p M V z u g I 0 T 2 P u F f A J Q S w M E F A A C A A g A 1 Y J Y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W C W E 0 o i k e 4 D g A A A B E A A A A T A B w A R m 9 y b X V s Y X M v U 2 V j d G l v b j E u b S C i G A A o o B Q A A A A A A A A A A A A A A A A A A A A A A A A A A A A r T k 0 u y c z P U w i G 0 I b W A F B L A Q I t A B Q A A g A I A N W C W E 2 w 5 T 8 y p w A A A P g A A A A S A A A A A A A A A A A A A A A A A A A A A A B D b 2 5 m a W c v U G F j a 2 F n Z S 5 4 b W x Q S w E C L Q A U A A I A C A D V g l h N D 8 r p q 6 Q A A A D p A A A A E w A A A A A A A A A A A A A A A A D z A A A A W 0 N v b n R l b n R f V H l w Z X N d L n h t b F B L A Q I t A B Q A A g A I A N W C W E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N j H p o R O O N R q a B 2 Y M 0 Q e T c A A A A A A I A A A A A A B B m A A A A A Q A A I A A A A J 6 H J U 3 5 I 3 L a 7 C R F W g b 8 Z p N Q r F 1 9 U v z 1 3 F s v + d A A + T + W A A A A A A 6 A A A A A A g A A I A A A A M d 2 L e b 8 Y S 2 i q E v O N l b d 4 7 h v Y B c 3 D m R r 7 A G 9 B h P x v F K v U A A A A J r 2 3 l K x T s p s 8 D Y V t m + Q L L Z 4 l u 1 3 R O 1 p B K U z T 6 N V x J + a l L 4 J D T H 8 G z 4 F L i p Q k x h Y L x O G v 6 S y / J G o 4 Z G r b q f B 5 H w r + C A C 8 T V K 9 8 2 W K 9 A M 2 h k / Q A A A A G C k s F H t + G X I L Q D q p S r S Z v y 5 b E 2 / u 3 Z s g 1 w p J p O U l 5 u J b H O h g 7 Y G l x f n a i Q J c 4 o z F y G H 7 r k A i J t W + o 3 3 B O Q 4 E s E = < / D a t a M a s h u p > 
</file>

<file path=customXml/itemProps1.xml><?xml version="1.0" encoding="utf-8"?>
<ds:datastoreItem xmlns:ds="http://schemas.openxmlformats.org/officeDocument/2006/customXml" ds:itemID="{487DD660-8007-4EA6-9422-DB4EFCE15A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CapacityMap</vt:lpstr>
      <vt:lpstr>Figures</vt:lpstr>
      <vt:lpstr>Figure Data</vt:lpstr>
      <vt:lpstr>Scenario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Say</dc:creator>
  <cp:lastModifiedBy>Kelvin Say</cp:lastModifiedBy>
  <cp:lastPrinted>2018-10-20T16:30:46Z</cp:lastPrinted>
  <dcterms:created xsi:type="dcterms:W3CDTF">2018-07-25T03:46:51Z</dcterms:created>
  <dcterms:modified xsi:type="dcterms:W3CDTF">2020-04-27T00:44:07Z</dcterms:modified>
</cp:coreProperties>
</file>